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T M C Branch Thane\Shalini Patil\"/>
    </mc:Choice>
  </mc:AlternateContent>
  <xr:revisionPtr revIDLastSave="0" documentId="13_ncr:1_{6B920869-34A3-4480-8C86-EB2CFC7A4AD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25" i="4" l="1"/>
  <c r="P20" i="4"/>
  <c r="I22" i="4" l="1"/>
  <c r="Q8" i="4" l="1"/>
  <c r="G21" i="4" l="1"/>
  <c r="O25" i="4" l="1"/>
  <c r="O24" i="4"/>
  <c r="O23" i="4"/>
  <c r="O22" i="4"/>
  <c r="O20" i="4"/>
  <c r="H19" i="4"/>
  <c r="Q12" i="4" l="1"/>
  <c r="Q11" i="4"/>
  <c r="Q10" i="4"/>
  <c r="Q9" i="4"/>
  <c r="P7" i="4"/>
  <c r="Q6" i="4"/>
  <c r="Q5" i="4"/>
  <c r="Q4" i="4"/>
  <c r="Q3" i="4"/>
  <c r="Q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Q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F8" i="4" l="1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<sst xmlns="http://schemas.openxmlformats.org/spreadsheetml/2006/main" count="29" uniqueCount="26">
  <si>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</si>
  <si>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</si>
  <si>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</si>
  <si>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</si>
  <si>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</si>
  <si>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</si>
  <si>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</si>
  <si>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</si>
  <si>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</si>
  <si>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</si>
  <si>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</si>
  <si>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</si>
  <si>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</si>
  <si>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Unit No. 77, Ground Floor, Vartak Nagar shopping Premises Co. - Op. Hsg. Soc. Ltd., Vartak Nagar , New/Current Survey No. 47115, CTS No. 1723, Pokhran Road No. 1, District - Thane,</t>
  </si>
  <si>
    <t>bua</t>
  </si>
  <si>
    <t>rate</t>
  </si>
  <si>
    <t>fmv</t>
  </si>
  <si>
    <t>Sale Cert - 2008 - 4,45,000</t>
  </si>
  <si>
    <t>mca</t>
  </si>
  <si>
    <t>shed</t>
  </si>
  <si>
    <t>30.11.23</t>
  </si>
  <si>
    <t>31.03.21</t>
  </si>
  <si>
    <t>more than 25 lakhs</t>
  </si>
  <si>
    <t>soc - 1973</t>
  </si>
  <si>
    <t>Umang Sir</t>
  </si>
  <si>
    <t>For Ready Reckoner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</si>
</sst>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222222"/>
      <name val="Arial"/>
      <family val="2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2" borderId="1" xfId="0" applyFill="1" applyBorder="1"/>
    <xf numFmtId="0" fontId="0" fillId="2" borderId="0" xfId="0" applyFill="1" applyBorder="1"/>
    <xf numFmtId="43" fontId="3" fillId="2" borderId="0" xfId="0" applyNumberFormat="1" applyFont="1" applyFill="1" applyBorder="1"/>
    <xf numFmtId="0" fontId="4" fillId="0" borderId="0" xfId="0" applyFont="1"/>
    <xf numFmtId="0" fontId="0" fillId="0" borderId="1" xfId="0" applyBorder="1"/>
    <xf numFmtId="0" fontId="0" fillId="0" borderId="0" xfId="0" applyBorder="1"/>
    <xf numFmtId="43" fontId="5" fillId="0" borderId="0" xfId="0" applyNumberFormat="1" applyFont="1" applyBorder="1"/>
    <xf numFmtId="43" fontId="5" fillId="0" borderId="0" xfId="0" applyNumberFormat="1" applyFont="1" applyFill="1" applyBorder="1"/>
    <xf numFmtId="0" fontId="5" fillId="0" borderId="0" xfId="0" applyFont="1" applyBorder="1"/>
    <xf numFmtId="0" fontId="6" fillId="0" borderId="0" xfId="0" applyFont="1" applyFill="1" applyBorder="1"/>
    <xf numFmtId="0" fontId="0" fillId="0" borderId="2" xfId="0" applyBorder="1"/>
    <xf numFmtId="0" fontId="0" fillId="0" borderId="3" xfId="0" applyBorder="1"/>
    <xf numFmtId="43" fontId="5" fillId="0" borderId="3" xfId="0" applyNumberFormat="1" applyFont="1" applyBorder="1"/>
    <xf numFmtId="43" fontId="5" fillId="0" borderId="3" xfId="0" applyNumberFormat="1" applyFont="1" applyFill="1" applyBorder="1"/>
    <xf numFmtId="0" fontId="0" fillId="0" borderId="1" xfId="0" applyFill="1" applyBorder="1"/>
    <xf numFmtId="0" fontId="5" fillId="0" borderId="0" xfId="0" applyFont="1" applyFill="1"/>
    <xf numFmtId="0" fontId="5" fillId="0" borderId="1" xfId="0" applyFont="1" applyFill="1" applyBorder="1"/>
    <xf numFmtId="0" fontId="5" fillId="0" borderId="0" xfId="0" applyFont="1"/>
    <xf numFmtId="43" fontId="5" fillId="0" borderId="0" xfId="0" applyNumberFormat="1" applyFont="1" applyFill="1"/>
    <xf numFmtId="0" fontId="2" fillId="0" borderId="0" xfId="0" applyFont="1" applyFill="1" applyBorder="1"/>
    <xf numFmtId="43" fontId="3" fillId="0" borderId="0" xfId="0" applyNumberFormat="1" applyFont="1" applyBorder="1"/>
    <xf numFmtId="0" fontId="7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20</xdr:row>
      <xdr:rowOff>0</xdr:rowOff>
    </xdr:from>
    <xdr:to>
      <xdr:col>29</xdr:col>
      <xdr:colOff>534325</xdr:colOff>
      <xdr:row>25</xdr:row>
      <xdr:rowOff>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7AC96A-9353-4641-B671-3A15C5515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68025" y="4381500"/>
          <a:ext cx="6630325" cy="95263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15</xdr:col>
      <xdr:colOff>391771</xdr:colOff>
      <xdr:row>49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FEA3B4-9BEE-4132-9756-4173F28FA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62000"/>
          <a:ext cx="8926171" cy="86689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382244</xdr:colOff>
      <xdr:row>45</xdr:row>
      <xdr:rowOff>134565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FA7A6A-6FCB-4156-91A8-FA58A8BB9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16644" cy="870706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1</xdr:row>
      <xdr:rowOff>0</xdr:rowOff>
    </xdr:from>
    <xdr:to>
      <xdr:col>16</xdr:col>
      <xdr:colOff>467969</xdr:colOff>
      <xdr:row>45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65E8D0-472F-4AD4-AAE8-1D8A2B00C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4925" y="190500"/>
          <a:ext cx="8916644" cy="854511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296507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A02388-4CE4-447E-B519-F3D204858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30907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50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238888-8E3C-48DE-8A7B-5D9261CA0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067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382244</xdr:colOff>
      <xdr:row>51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B16A51-BF53-4792-9701-0D1D26C3C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16644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344139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1CEDBA-5F44-4348-8FD0-208C6FABB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78539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52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832234-4200-493E-90DD-48B1076B0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4964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353665</xdr:colOff>
      <xdr:row>52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E213DE-D563-4B15-9378-54D9A161B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88065" cy="8659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458455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DCA0AB-208F-4DD3-BA44-1717E155C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92855" cy="8640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46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185FB9-DD03-486C-AA46-B1A9DDCE6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7070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919976-EAD3-4BD5-ABA5-E715A2907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X19" sqref="X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313.33333333333337</v>
      </c>
      <c r="C2" s="4">
        <f>B2*1.2</f>
        <v>376.00000000000006</v>
      </c>
      <c r="D2" s="4">
        <f t="shared" ref="D2:D13" si="2">C2*1.2</f>
        <v>451.20000000000005</v>
      </c>
      <c r="E2" s="5">
        <f t="shared" ref="E2:E13" si="3">R2</f>
        <v>6325000</v>
      </c>
      <c r="F2" s="10">
        <f t="shared" ref="F2:F13" si="4">ROUND((E2/B2),0)</f>
        <v>20186</v>
      </c>
      <c r="G2" s="10">
        <f t="shared" ref="G2:G13" si="5">ROUND((E2/C2),0)</f>
        <v>16822</v>
      </c>
      <c r="H2" s="10">
        <f t="shared" ref="H2:H13" si="6">ROUND((E2/D2),0)</f>
        <v>14018</v>
      </c>
      <c r="I2" s="4" t="e">
        <f>#REF!</f>
        <v>#REF!</v>
      </c>
      <c r="J2" s="4" t="str">
        <f t="shared" ref="J2:J13" si="7">S2</f>
        <v>30.11.23</v>
      </c>
      <c r="O2">
        <v>0</v>
      </c>
      <c r="P2">
        <v>376</v>
      </c>
      <c r="Q2">
        <f t="shared" ref="Q2:Q12" si="8">P2/1.2</f>
        <v>313.33333333333337</v>
      </c>
      <c r="R2" s="2">
        <v>6325000</v>
      </c>
      <c r="S2" s="8" t="s">
        <v>20</v>
      </c>
      <c r="T2" s="8"/>
    </row>
    <row r="3" spans="1:20" x14ac:dyDescent="0.25">
      <c r="A3" s="4">
        <f t="shared" si="0"/>
        <v>0</v>
      </c>
      <c r="B3" s="4">
        <f t="shared" si="1"/>
        <v>83.333333333333343</v>
      </c>
      <c r="C3" s="4">
        <f t="shared" ref="C3:C15" si="9">B3*1.2</f>
        <v>100.00000000000001</v>
      </c>
      <c r="D3" s="4">
        <f t="shared" si="2"/>
        <v>120.00000000000001</v>
      </c>
      <c r="E3" s="5">
        <f t="shared" si="3"/>
        <v>5000000</v>
      </c>
      <c r="F3" s="10">
        <f t="shared" si="4"/>
        <v>60000</v>
      </c>
      <c r="G3" s="10">
        <f t="shared" si="5"/>
        <v>50000</v>
      </c>
      <c r="H3" s="10">
        <f t="shared" si="6"/>
        <v>41667</v>
      </c>
      <c r="I3" s="4" t="e">
        <f>#REF!</f>
        <v>#REF!</v>
      </c>
      <c r="J3" s="4">
        <f t="shared" si="7"/>
        <v>0</v>
      </c>
      <c r="O3">
        <v>0</v>
      </c>
      <c r="P3">
        <v>100</v>
      </c>
      <c r="Q3">
        <f t="shared" si="8"/>
        <v>83.333333333333343</v>
      </c>
      <c r="R3" s="2">
        <v>5000000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87.5</v>
      </c>
      <c r="C4" s="4">
        <f t="shared" si="9"/>
        <v>105</v>
      </c>
      <c r="D4" s="4">
        <f t="shared" si="2"/>
        <v>126</v>
      </c>
      <c r="E4" s="5">
        <f t="shared" si="3"/>
        <v>5000000</v>
      </c>
      <c r="F4" s="10">
        <f t="shared" si="4"/>
        <v>57143</v>
      </c>
      <c r="G4" s="10">
        <f t="shared" si="5"/>
        <v>47619</v>
      </c>
      <c r="H4" s="10">
        <f t="shared" si="6"/>
        <v>39683</v>
      </c>
      <c r="I4" s="10" t="e">
        <f>#REF!</f>
        <v>#REF!</v>
      </c>
      <c r="J4" s="4">
        <f t="shared" si="7"/>
        <v>0</v>
      </c>
      <c r="O4">
        <v>0</v>
      </c>
      <c r="P4">
        <v>105</v>
      </c>
      <c r="Q4">
        <f t="shared" si="8"/>
        <v>87.5</v>
      </c>
      <c r="R4" s="2">
        <v>5000000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354.16666666666669</v>
      </c>
      <c r="C5" s="4">
        <f t="shared" si="9"/>
        <v>425</v>
      </c>
      <c r="D5" s="4">
        <f t="shared" si="2"/>
        <v>510</v>
      </c>
      <c r="E5" s="5">
        <f t="shared" si="3"/>
        <v>8900000</v>
      </c>
      <c r="F5" s="10">
        <f t="shared" si="4"/>
        <v>25129</v>
      </c>
      <c r="G5" s="10">
        <v>30000</v>
      </c>
      <c r="H5" s="10">
        <f t="shared" si="6"/>
        <v>17451</v>
      </c>
      <c r="I5" s="10" t="e">
        <f>#REF!</f>
        <v>#REF!</v>
      </c>
      <c r="J5" s="4" t="str">
        <f t="shared" si="7"/>
        <v>31.03.21</v>
      </c>
      <c r="O5">
        <v>0</v>
      </c>
      <c r="P5">
        <v>425</v>
      </c>
      <c r="Q5">
        <f t="shared" si="8"/>
        <v>354.16666666666669</v>
      </c>
      <c r="R5" s="2">
        <v>8900000</v>
      </c>
      <c r="S5" s="8" t="s">
        <v>21</v>
      </c>
      <c r="T5" s="8"/>
    </row>
    <row r="6" spans="1:20" x14ac:dyDescent="0.25">
      <c r="A6" s="4">
        <f t="shared" si="0"/>
        <v>0</v>
      </c>
      <c r="B6" s="4">
        <f t="shared" si="1"/>
        <v>208.33333333333334</v>
      </c>
      <c r="C6" s="4">
        <f t="shared" si="9"/>
        <v>250</v>
      </c>
      <c r="D6" s="4">
        <f t="shared" si="2"/>
        <v>300</v>
      </c>
      <c r="E6" s="5">
        <f t="shared" si="3"/>
        <v>15000000</v>
      </c>
      <c r="F6" s="10">
        <f t="shared" si="4"/>
        <v>72000</v>
      </c>
      <c r="G6" s="10">
        <f t="shared" si="5"/>
        <v>60000</v>
      </c>
      <c r="H6" s="10">
        <f t="shared" si="6"/>
        <v>50000</v>
      </c>
      <c r="I6" s="10" t="e">
        <f>#REF!</f>
        <v>#REF!</v>
      </c>
      <c r="J6" s="4">
        <f t="shared" si="7"/>
        <v>0</v>
      </c>
      <c r="O6">
        <v>0</v>
      </c>
      <c r="P6">
        <v>250</v>
      </c>
      <c r="Q6">
        <f t="shared" si="8"/>
        <v>208.33333333333334</v>
      </c>
      <c r="R6" s="2">
        <v>15000000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90</v>
      </c>
      <c r="C7" s="4">
        <f t="shared" si="9"/>
        <v>108</v>
      </c>
      <c r="D7" s="4">
        <f t="shared" si="2"/>
        <v>129.6</v>
      </c>
      <c r="E7" s="5">
        <f t="shared" si="3"/>
        <v>5000000</v>
      </c>
      <c r="F7" s="10">
        <f t="shared" si="4"/>
        <v>55556</v>
      </c>
      <c r="G7" s="10">
        <f t="shared" si="5"/>
        <v>46296</v>
      </c>
      <c r="H7" s="10">
        <f t="shared" si="6"/>
        <v>38580</v>
      </c>
      <c r="I7" s="10" t="e">
        <f>#REF!</f>
        <v>#REF!</v>
      </c>
      <c r="J7" s="4">
        <f t="shared" si="7"/>
        <v>0</v>
      </c>
      <c r="O7">
        <v>0</v>
      </c>
      <c r="P7">
        <f t="shared" ref="P7" si="10">O7/1.2</f>
        <v>0</v>
      </c>
      <c r="Q7">
        <v>90</v>
      </c>
      <c r="R7" s="2">
        <v>5000000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66.666666666666671</v>
      </c>
      <c r="C8" s="4">
        <f t="shared" si="9"/>
        <v>80</v>
      </c>
      <c r="D8" s="4">
        <f t="shared" si="2"/>
        <v>96</v>
      </c>
      <c r="E8" s="5">
        <f t="shared" si="3"/>
        <v>1300000</v>
      </c>
      <c r="F8" s="10">
        <f t="shared" si="4"/>
        <v>19500</v>
      </c>
      <c r="G8" s="10">
        <f t="shared" si="5"/>
        <v>16250</v>
      </c>
      <c r="H8" s="10">
        <f t="shared" si="6"/>
        <v>13542</v>
      </c>
      <c r="I8" s="10" t="e">
        <f>#REF!</f>
        <v>#REF!</v>
      </c>
      <c r="J8" s="4">
        <f t="shared" si="7"/>
        <v>0</v>
      </c>
      <c r="O8">
        <v>0</v>
      </c>
      <c r="P8">
        <v>80</v>
      </c>
      <c r="Q8">
        <f>P8/1.2</f>
        <v>66.666666666666671</v>
      </c>
      <c r="R8" s="2">
        <v>1300000</v>
      </c>
      <c r="S8" s="8"/>
      <c r="T8" s="8"/>
    </row>
    <row r="9" spans="1:20" x14ac:dyDescent="0.25">
      <c r="A9" s="4">
        <f t="shared" si="0"/>
        <v>0</v>
      </c>
      <c r="B9" s="4">
        <f t="shared" si="1"/>
        <v>125</v>
      </c>
      <c r="C9" s="4">
        <f t="shared" si="9"/>
        <v>150</v>
      </c>
      <c r="D9" s="4">
        <f t="shared" si="2"/>
        <v>180</v>
      </c>
      <c r="E9" s="5">
        <f t="shared" si="3"/>
        <v>1600000</v>
      </c>
      <c r="F9" s="10">
        <f t="shared" si="4"/>
        <v>12800</v>
      </c>
      <c r="G9" s="10">
        <f t="shared" si="5"/>
        <v>10667</v>
      </c>
      <c r="H9" s="10">
        <f t="shared" si="6"/>
        <v>8889</v>
      </c>
      <c r="I9" s="10" t="e">
        <f>#REF!</f>
        <v>#REF!</v>
      </c>
      <c r="J9" s="4">
        <f t="shared" si="7"/>
        <v>0</v>
      </c>
      <c r="O9">
        <v>0</v>
      </c>
      <c r="P9">
        <v>150</v>
      </c>
      <c r="Q9">
        <f t="shared" si="8"/>
        <v>125</v>
      </c>
      <c r="R9" s="2">
        <v>1600000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150</v>
      </c>
      <c r="C10" s="4">
        <f t="shared" si="9"/>
        <v>180</v>
      </c>
      <c r="D10" s="4">
        <f t="shared" si="2"/>
        <v>216</v>
      </c>
      <c r="E10" s="5">
        <f t="shared" si="3"/>
        <v>1500000</v>
      </c>
      <c r="F10" s="10">
        <f t="shared" si="4"/>
        <v>10000</v>
      </c>
      <c r="G10" s="10">
        <f t="shared" si="5"/>
        <v>8333</v>
      </c>
      <c r="H10" s="10">
        <f t="shared" si="6"/>
        <v>6944</v>
      </c>
      <c r="I10" s="10" t="e">
        <f>#REF!</f>
        <v>#REF!</v>
      </c>
      <c r="J10" s="4">
        <f t="shared" si="7"/>
        <v>0</v>
      </c>
      <c r="O10">
        <v>0</v>
      </c>
      <c r="P10">
        <v>180</v>
      </c>
      <c r="Q10">
        <f t="shared" si="8"/>
        <v>150</v>
      </c>
      <c r="R10" s="2">
        <v>1500000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104.16666666666667</v>
      </c>
      <c r="C11" s="4">
        <f t="shared" si="9"/>
        <v>125</v>
      </c>
      <c r="D11" s="4">
        <f t="shared" si="2"/>
        <v>150</v>
      </c>
      <c r="E11" s="5">
        <f t="shared" si="3"/>
        <v>0</v>
      </c>
      <c r="F11" s="10">
        <f t="shared" si="4"/>
        <v>0</v>
      </c>
      <c r="G11" s="10">
        <f t="shared" si="5"/>
        <v>0</v>
      </c>
      <c r="H11" s="10">
        <f t="shared" si="6"/>
        <v>0</v>
      </c>
      <c r="I11" s="10" t="e">
        <f>#REF!</f>
        <v>#REF!</v>
      </c>
      <c r="J11" s="4">
        <f t="shared" si="7"/>
        <v>0</v>
      </c>
      <c r="O11">
        <v>0</v>
      </c>
      <c r="P11">
        <v>125</v>
      </c>
      <c r="Q11">
        <f t="shared" si="8"/>
        <v>104.16666666666667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166.66666666666669</v>
      </c>
      <c r="C12" s="4">
        <f t="shared" si="9"/>
        <v>200.00000000000003</v>
      </c>
      <c r="D12" s="4">
        <f t="shared" si="2"/>
        <v>240.00000000000003</v>
      </c>
      <c r="E12" s="5">
        <f t="shared" si="3"/>
        <v>4500000</v>
      </c>
      <c r="F12" s="10">
        <f t="shared" si="4"/>
        <v>27000</v>
      </c>
      <c r="G12" s="14">
        <f t="shared" si="5"/>
        <v>22500</v>
      </c>
      <c r="H12" s="10">
        <f t="shared" si="6"/>
        <v>18750</v>
      </c>
      <c r="I12" s="10" t="e">
        <f>#REF!</f>
        <v>#REF!</v>
      </c>
      <c r="J12" s="4">
        <f t="shared" si="7"/>
        <v>0</v>
      </c>
      <c r="O12">
        <v>0</v>
      </c>
      <c r="P12">
        <v>200</v>
      </c>
      <c r="Q12">
        <f t="shared" si="8"/>
        <v>166.66666666666669</v>
      </c>
      <c r="R12" s="2">
        <v>4500000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350</v>
      </c>
      <c r="C13" s="4">
        <f t="shared" si="9"/>
        <v>420</v>
      </c>
      <c r="D13" s="4">
        <f t="shared" si="2"/>
        <v>504</v>
      </c>
      <c r="E13" s="5">
        <f t="shared" si="3"/>
        <v>12500000</v>
      </c>
      <c r="F13" s="10">
        <f t="shared" si="4"/>
        <v>35714</v>
      </c>
      <c r="G13" s="14">
        <f t="shared" si="5"/>
        <v>29762</v>
      </c>
      <c r="H13" s="10">
        <f t="shared" si="6"/>
        <v>24802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350</v>
      </c>
      <c r="R13" s="2">
        <v>12500000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116.66666666666667</v>
      </c>
      <c r="C14" s="4">
        <f t="shared" si="9"/>
        <v>140</v>
      </c>
      <c r="D14" s="4">
        <f t="shared" ref="D14:D15" si="12">C14*1.2</f>
        <v>168</v>
      </c>
      <c r="E14" s="5">
        <f t="shared" ref="E14:E15" si="13">R14</f>
        <v>5000000</v>
      </c>
      <c r="F14" s="10">
        <f t="shared" ref="F14:F15" si="14">ROUND((E14/B14),0)</f>
        <v>42857</v>
      </c>
      <c r="G14" s="14">
        <f t="shared" ref="G14:G15" si="15">ROUND((E14/C14),0)</f>
        <v>35714</v>
      </c>
      <c r="H14" s="10">
        <f t="shared" ref="H14:H15" si="16">ROUND((E14/D14),0)</f>
        <v>29762</v>
      </c>
      <c r="I14" s="10" t="e">
        <f>#REF!</f>
        <v>#REF!</v>
      </c>
      <c r="J14" s="4">
        <f t="shared" ref="J14:J15" si="17">S14</f>
        <v>0</v>
      </c>
      <c r="O14">
        <v>0</v>
      </c>
      <c r="P14">
        <v>140</v>
      </c>
      <c r="Q14">
        <f t="shared" ref="Q14" si="18">P14/1.2</f>
        <v>116.66666666666667</v>
      </c>
      <c r="R14" s="2">
        <v>5000000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900</v>
      </c>
      <c r="C15" s="4">
        <f t="shared" si="9"/>
        <v>1080</v>
      </c>
      <c r="D15" s="4">
        <f t="shared" si="12"/>
        <v>1296</v>
      </c>
      <c r="E15" s="5">
        <f t="shared" si="13"/>
        <v>0</v>
      </c>
      <c r="F15" s="10">
        <f t="shared" si="14"/>
        <v>0</v>
      </c>
      <c r="G15" s="4">
        <f t="shared" si="15"/>
        <v>0</v>
      </c>
      <c r="H15" s="4">
        <f t="shared" si="16"/>
        <v>0</v>
      </c>
      <c r="I15" s="4" t="e">
        <f>#REF!</f>
        <v>#REF!</v>
      </c>
      <c r="J15" s="4">
        <f t="shared" si="17"/>
        <v>0</v>
      </c>
      <c r="O15">
        <v>0</v>
      </c>
      <c r="P15">
        <f t="shared" ref="P15" si="19">O15/1.2</f>
        <v>0</v>
      </c>
      <c r="Q15">
        <v>900</v>
      </c>
      <c r="R15" s="2">
        <v>0</v>
      </c>
      <c r="S15" s="8"/>
      <c r="T15" s="8"/>
    </row>
    <row r="17" spans="6:24" x14ac:dyDescent="0.25">
      <c r="F17" s="7" t="s">
        <v>13</v>
      </c>
    </row>
    <row r="19" spans="6:24" x14ac:dyDescent="0.25">
      <c r="F19" s="7" t="s">
        <v>14</v>
      </c>
      <c r="G19">
        <v>110</v>
      </c>
      <c r="H19">
        <f>10.22*10.764</f>
        <v>110.00808000000001</v>
      </c>
      <c r="J19" t="s">
        <v>18</v>
      </c>
      <c r="X19" s="36" t="s">
        <v>25</v>
      </c>
    </row>
    <row r="20" spans="6:24" x14ac:dyDescent="0.25">
      <c r="F20" s="7" t="s">
        <v>15</v>
      </c>
      <c r="G20">
        <v>26000</v>
      </c>
      <c r="J20">
        <v>4.2</v>
      </c>
      <c r="N20">
        <v>2.8</v>
      </c>
      <c r="O20">
        <f>N20*J20</f>
        <v>11.76</v>
      </c>
      <c r="P20" s="15">
        <f>O20*10.764</f>
        <v>126.58463999999999</v>
      </c>
      <c r="Q20" s="16"/>
      <c r="R20" s="17"/>
      <c r="S20" s="18"/>
    </row>
    <row r="21" spans="6:24" x14ac:dyDescent="0.25">
      <c r="F21" s="7" t="s">
        <v>16</v>
      </c>
      <c r="G21">
        <f>G20*G19</f>
        <v>2860000</v>
      </c>
      <c r="I21">
        <v>2500000</v>
      </c>
      <c r="J21" t="s">
        <v>19</v>
      </c>
      <c r="P21" s="19"/>
      <c r="Q21" s="20"/>
      <c r="R21" s="21"/>
      <c r="S21" s="22"/>
    </row>
    <row r="22" spans="6:24" x14ac:dyDescent="0.25">
      <c r="G22" s="6"/>
      <c r="H22" s="6"/>
      <c r="I22">
        <f>I21/G19</f>
        <v>22727.272727272728</v>
      </c>
      <c r="J22">
        <v>5.26</v>
      </c>
      <c r="N22">
        <v>3</v>
      </c>
      <c r="O22">
        <f>N22*J22</f>
        <v>15.78</v>
      </c>
      <c r="P22" s="19"/>
      <c r="Q22" s="20"/>
      <c r="R22" s="35" t="s">
        <v>24</v>
      </c>
      <c r="S22" s="22"/>
    </row>
    <row r="23" spans="6:24" x14ac:dyDescent="0.25">
      <c r="J23">
        <v>0.5</v>
      </c>
      <c r="N23">
        <v>1.6</v>
      </c>
      <c r="O23">
        <f>N23*J23</f>
        <v>0.8</v>
      </c>
      <c r="P23" s="19"/>
      <c r="Q23" s="20"/>
      <c r="R23" s="23"/>
      <c r="S23" s="24"/>
    </row>
    <row r="24" spans="6:24" x14ac:dyDescent="0.25">
      <c r="O24">
        <f>O23+O22</f>
        <v>16.579999999999998</v>
      </c>
      <c r="P24" s="25"/>
      <c r="Q24" s="26"/>
      <c r="R24" s="27"/>
      <c r="S24" s="28"/>
      <c r="T24" s="11"/>
      <c r="U24" s="11"/>
      <c r="V24" s="11"/>
      <c r="W24" s="11"/>
      <c r="X24" s="11"/>
    </row>
    <row r="25" spans="6:24" x14ac:dyDescent="0.25">
      <c r="G25" t="s">
        <v>17</v>
      </c>
      <c r="O25">
        <f>O24*10.764</f>
        <v>178.46711999999997</v>
      </c>
      <c r="P25" s="29">
        <f>O25+P20</f>
        <v>305.05175999999994</v>
      </c>
      <c r="R25" s="23"/>
      <c r="S25" s="30"/>
      <c r="T25" s="13"/>
      <c r="U25" s="13"/>
      <c r="V25" s="11"/>
      <c r="W25" s="11"/>
      <c r="X25" s="11"/>
    </row>
    <row r="26" spans="6:24" x14ac:dyDescent="0.25">
      <c r="G26" t="s">
        <v>23</v>
      </c>
      <c r="P26" s="31"/>
      <c r="Q26" s="32"/>
      <c r="R26" s="21"/>
      <c r="S26" s="33"/>
      <c r="T26" s="11"/>
      <c r="U26" s="11"/>
      <c r="V26" s="11"/>
      <c r="W26" s="11"/>
      <c r="X26" s="11"/>
    </row>
    <row r="27" spans="6:24" x14ac:dyDescent="0.25">
      <c r="G27" t="s">
        <v>22</v>
      </c>
      <c r="P27" s="20"/>
      <c r="Q27" s="20"/>
      <c r="R27" s="21"/>
      <c r="S27" s="22"/>
      <c r="T27" s="11"/>
      <c r="U27" s="11"/>
      <c r="V27" s="11"/>
      <c r="W27" s="11"/>
      <c r="X27" s="11"/>
    </row>
    <row r="28" spans="6:24" x14ac:dyDescent="0.25">
      <c r="P28" s="34"/>
      <c r="Q28" s="20"/>
      <c r="R28" s="33"/>
      <c r="S28" s="33"/>
      <c r="T28" s="12"/>
      <c r="U28" s="12"/>
      <c r="V28" s="11"/>
      <c r="W28" s="11"/>
      <c r="X28" s="11"/>
    </row>
    <row r="29" spans="6:24" x14ac:dyDescent="0.25">
      <c r="P29" s="20"/>
      <c r="Q29" s="20"/>
      <c r="R29" s="20"/>
      <c r="S29" s="20"/>
      <c r="T29" s="11"/>
      <c r="U29" s="11"/>
      <c r="V29" s="11"/>
      <c r="W29" s="11"/>
      <c r="X29" s="11"/>
    </row>
    <row r="30" spans="6:24" x14ac:dyDescent="0.25">
      <c r="P30" s="20"/>
      <c r="Q30" s="20"/>
      <c r="R30" s="20"/>
      <c r="S30" s="20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5" sqref="B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15" sqref="T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7" workbookViewId="0">
      <selection activeCell="C6" sqref="C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2024-12-04T07:25:21Z</dcterms:modified>
</cp:coreProperties>
</file>