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PNB\Charkop\Deepali Mangesh Bhagat\"/>
    </mc:Choice>
  </mc:AlternateContent>
  <xr:revisionPtr revIDLastSave="0" documentId="13_ncr:1_{F9E3B10B-0363-4F4F-A2FC-C7E640B24CD8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" i="25" l="1"/>
  <c r="G28" i="4"/>
  <c r="P15" i="4" l="1"/>
  <c r="P13" i="4"/>
  <c r="D30" i="4"/>
  <c r="Q8" i="4" l="1"/>
  <c r="P6" i="4"/>
  <c r="C5" i="25" l="1"/>
  <c r="Q2" i="4"/>
  <c r="Q3" i="4"/>
  <c r="B3" i="4" s="1"/>
  <c r="C3" i="4" s="1"/>
  <c r="D3" i="4" s="1"/>
  <c r="Q4" i="4"/>
  <c r="Q5" i="4"/>
  <c r="Q6" i="4"/>
  <c r="B6" i="4" s="1"/>
  <c r="C6" i="4" s="1"/>
  <c r="Q7" i="4"/>
  <c r="B7" i="4" s="1"/>
  <c r="C7" i="4" s="1"/>
  <c r="D7" i="4" s="1"/>
  <c r="Q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J15" i="4"/>
  <c r="I15" i="4"/>
  <c r="P14" i="4"/>
  <c r="B14" i="4" s="1"/>
  <c r="C14" i="4" s="1"/>
  <c r="J14" i="4"/>
  <c r="I14" i="4"/>
  <c r="B13" i="4"/>
  <c r="C13" i="4" s="1"/>
  <c r="D13" i="4" s="1"/>
  <c r="J13" i="4"/>
  <c r="I13" i="4"/>
  <c r="Q12" i="4"/>
  <c r="B12" i="4" s="1"/>
  <c r="C12" i="4" s="1"/>
  <c r="D12" i="4" s="1"/>
  <c r="J12" i="4"/>
  <c r="I12" i="4"/>
  <c r="Q11" i="4"/>
  <c r="B11" i="4" s="1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E14" i="4"/>
  <c r="E13" i="4"/>
  <c r="E12" i="4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G15" i="4" l="1"/>
  <c r="F14" i="4"/>
  <c r="H12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<sst xmlns="http://schemas.openxmlformats.org/spreadsheetml/2006/main" count="140" uniqueCount="98">
  <si>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</si>
  <si>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</si>
  <si>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</si>
  <si>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</si>
  <si>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</si>
  <si>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</si>
  <si>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</si>
  <si>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</si>
  <si>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</si>
  <si>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</si>
  <si>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</si>
  <si>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</si>
  <si>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</si>
  <si>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</si>
  <si>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</si>
  <si>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</si>
  <si>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</si>
  <si>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</si>
  <si>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</si>
  <si>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</si>
  <si>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</si>
  <si>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</si>
  <si>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</si>
  <si>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</si>
  <si>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</si>
  <si>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</si>
  <si>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</si>
  <si>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</si>
  <si>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</si>
  <si>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</si>
  <si>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</si>
  <si>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</si>
  <si>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</si>
  <si>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</si>
  <si>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</si>
  <si>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</si>
  <si>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</si>
  <si>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</si>
  <si>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</si>
  <si>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</si>
  <si>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</si>
  <si>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</si>
  <si>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</si>
  <si>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</si>
  <si>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</si>
  <si>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</si>
  <si>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</si>
  <si>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</si>
  <si>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</si>
  <si>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</si>
  <si>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</si>
  <si>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</si>
  <si>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</si>
  <si>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</si>
  <si>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</si>
  <si>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</si>
  <si>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</si>
  <si>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</si>
  <si>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</si>
  <si>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</si>
  <si>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</si>
  <si>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</si>
  <si>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</si>
  <si>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</si>
  <si>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</si>
  <si>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</si>
  <si>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</si>
  <si>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</si>
  <si>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</si>
  <si>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</si>
  <si>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</si>
  <si>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</si>
  <si>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</si>
  <si>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</si>
  <si>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</si>
  <si>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</si>
  <si>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</si>
  <si>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</si>
  <si>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</si>
  <si>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</si>
  <si>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</si>
  <si>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</si>
  <si>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</si>
  <si>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18.11.2024</t>
  </si>
  <si>
    <t>IGR-08.08.24</t>
  </si>
  <si>
    <t>IGR-13.06.24</t>
  </si>
  <si>
    <t>IGR-29.04.24</t>
  </si>
  <si>
    <t>IGR-18.04.24</t>
  </si>
  <si>
    <t>IGR-15.04.24</t>
  </si>
  <si>
    <t>IGR-08.04.24</t>
  </si>
  <si>
    <t>IGR-22.03.24</t>
  </si>
  <si>
    <t>IGR-22.02.24</t>
  </si>
  <si>
    <t>IGR-09.01.24</t>
  </si>
  <si>
    <t>IGR-30.10.23</t>
  </si>
  <si>
    <t>GROUND</t>
  </si>
  <si>
    <t>1ST</t>
  </si>
  <si>
    <t>TMCA</t>
  </si>
  <si>
    <t>Terrace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</si>
</sst>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0</xdr:rowOff>
    </xdr:from>
    <xdr:to>
      <xdr:col>25</xdr:col>
      <xdr:colOff>249402</xdr:colOff>
      <xdr:row>23</xdr:row>
      <xdr:rowOff>57770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9BED52-C01B-45B2-9335-E8C641A7E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72175" y="571500"/>
          <a:ext cx="12555702" cy="44392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AB7D09-391F-4E08-9445-FC12E3B5A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76FE7E-1949-4599-8CB3-C95F136C3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39296</xdr:colOff>
      <xdr:row>46</xdr:row>
      <xdr:rowOff>29802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3886CE-98A9-44D6-BCBB-7CD595419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73696" cy="879280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45</xdr:row>
      <xdr:rowOff>105986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020CBD4-FD85-4300-8257-E997637F7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86784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2C618D-2218-4FE2-9AD2-4EC1C0AA7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859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153711-46E2-4A9B-9DB3-480320545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4EDB8-234D-4038-B206-B2A442BFD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C7BB0E-8B13-47A1-90FF-F7D721370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A4370F-22DA-476C-8C60-5C4E01075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CC6B75-780E-478E-89E1-B1860FD02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7FA173-A041-432A-B365-7E173E9EB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5321AF-E9E1-4181-ADA4-523679996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9B4102-86E2-45DD-AA5B-EBE5E1793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9" sqref="E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v>138620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C3*0%</f>
        <v>0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138620</v>
      </c>
      <c r="D5" s="58" t="s">
        <v>62</v>
      </c>
      <c r="E5" s="59">
        <f>C5/10.764</f>
        <v>12878.112225938314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59310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79310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50758.400000000001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110068.4</v>
      </c>
      <c r="D9" s="58" t="s">
        <v>62</v>
      </c>
      <c r="E9" s="59">
        <f>C9/10.764</f>
        <v>10225.603864734299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v>1988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36</v>
      </c>
      <c r="D13" s="65">
        <f>D12-C13</f>
        <v>64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A9271-24DC-4BDB-9014-0FE12933DD4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EA999-9EA0-4CA9-9703-3CBB9DA71925}">
  <dimension ref="A1"/>
  <sheetViews>
    <sheetView workbookViewId="0">
      <selection activeCell="P22" sqref="P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819C4-38A4-4893-8222-C6F53EC7AE5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C21" sqref="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21600</v>
      </c>
      <c r="D3" s="22" t="s">
        <v>75</v>
      </c>
      <c r="E3" s="6" t="s">
        <v>71</v>
      </c>
    </row>
    <row r="4" spans="1:5" ht="30" x14ac:dyDescent="0.25">
      <c r="A4" s="21" t="s">
        <v>14</v>
      </c>
      <c r="B4" s="18"/>
      <c r="C4" s="19">
        <v>2000</v>
      </c>
      <c r="D4" s="22"/>
    </row>
    <row r="5" spans="1:5" x14ac:dyDescent="0.25">
      <c r="A5" s="15" t="s">
        <v>15</v>
      </c>
      <c r="B5" s="18"/>
      <c r="C5" s="19">
        <f>C3-C4</f>
        <v>19600</v>
      </c>
      <c r="D5" s="22"/>
    </row>
    <row r="6" spans="1:5" x14ac:dyDescent="0.25">
      <c r="A6" s="15" t="s">
        <v>16</v>
      </c>
      <c r="B6" s="18"/>
      <c r="C6" s="19">
        <f>C4</f>
        <v>2000</v>
      </c>
      <c r="D6" s="22"/>
    </row>
    <row r="7" spans="1:5" x14ac:dyDescent="0.25">
      <c r="A7" s="15" t="s">
        <v>17</v>
      </c>
      <c r="B7" s="23"/>
      <c r="C7" s="24">
        <f>D7-D8</f>
        <v>36</v>
      </c>
      <c r="D7" s="24">
        <v>2024</v>
      </c>
    </row>
    <row r="8" spans="1:5" x14ac:dyDescent="0.25">
      <c r="A8" s="15" t="s">
        <v>18</v>
      </c>
      <c r="B8" s="23"/>
      <c r="C8" s="24">
        <f>C9-C7</f>
        <v>24</v>
      </c>
      <c r="D8" s="24">
        <v>1988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54</v>
      </c>
      <c r="D10" s="24"/>
    </row>
    <row r="11" spans="1:5" x14ac:dyDescent="0.25">
      <c r="A11" s="15"/>
      <c r="B11" s="25"/>
      <c r="C11" s="26">
        <f>C10%</f>
        <v>0.54</v>
      </c>
      <c r="D11" s="26"/>
    </row>
    <row r="12" spans="1:5" x14ac:dyDescent="0.25">
      <c r="A12" s="15" t="s">
        <v>21</v>
      </c>
      <c r="B12" s="18"/>
      <c r="C12" s="19">
        <f>C6*C11</f>
        <v>1080</v>
      </c>
      <c r="D12" s="22"/>
    </row>
    <row r="13" spans="1:5" x14ac:dyDescent="0.25">
      <c r="A13" s="15" t="s">
        <v>22</v>
      </c>
      <c r="B13" s="18"/>
      <c r="C13" s="19">
        <f>C6-C12</f>
        <v>920</v>
      </c>
      <c r="D13" s="22"/>
    </row>
    <row r="14" spans="1:5" x14ac:dyDescent="0.25">
      <c r="A14" s="15" t="s">
        <v>15</v>
      </c>
      <c r="B14" s="18"/>
      <c r="C14" s="19">
        <f>C5</f>
        <v>19600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20520</v>
      </c>
      <c r="D16" s="22"/>
    </row>
    <row r="17" spans="1:5" x14ac:dyDescent="0.25">
      <c r="B17" s="23"/>
      <c r="C17" s="24"/>
      <c r="D17" s="24"/>
    </row>
    <row r="18" spans="1:5" x14ac:dyDescent="0.25">
      <c r="A18" s="70" t="str">
        <f>E3</f>
        <v>ABUA</v>
      </c>
      <c r="B18" s="7"/>
      <c r="C18" s="29">
        <v>269</v>
      </c>
      <c r="D18" s="24"/>
    </row>
    <row r="19" spans="1:5" x14ac:dyDescent="0.25">
      <c r="A19" s="15" t="s">
        <v>73</v>
      </c>
      <c r="B19" s="6"/>
      <c r="C19" s="30">
        <f>C18*C16</f>
        <v>5519880</v>
      </c>
      <c r="D19" s="71"/>
      <c r="E19" s="65"/>
    </row>
    <row r="20" spans="1:5" x14ac:dyDescent="0.25">
      <c r="A20" s="15" t="s">
        <v>24</v>
      </c>
      <c r="C20" s="31">
        <f>C19*90%</f>
        <v>4967892</v>
      </c>
      <c r="D20" s="30"/>
      <c r="E20" s="65"/>
    </row>
    <row r="21" spans="1:5" x14ac:dyDescent="0.25">
      <c r="A21" s="15" t="s">
        <v>25</v>
      </c>
      <c r="C21" s="31">
        <f>C19*80%</f>
        <v>4415904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538000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11499.75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31" sqref="G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224.16666666666669</v>
      </c>
      <c r="C2" s="4">
        <f t="shared" ref="C2:C16" si="1">B2*1.2</f>
        <v>269</v>
      </c>
      <c r="D2" s="4">
        <f t="shared" ref="D2:D16" si="2">C2*1.2</f>
        <v>322.8</v>
      </c>
      <c r="E2" s="5">
        <f t="shared" ref="E2:E16" si="3">R2</f>
        <v>4900000</v>
      </c>
      <c r="F2" s="4">
        <f t="shared" ref="F2:F15" si="4">ROUND((E2/B2),0)</f>
        <v>21859</v>
      </c>
      <c r="G2" s="4">
        <f t="shared" ref="G2:G15" si="5">ROUND((E2/C2),0)</f>
        <v>18216</v>
      </c>
      <c r="H2" s="4">
        <f t="shared" ref="H2:H15" si="6">ROUND((E2/D2),0)</f>
        <v>15180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269</v>
      </c>
      <c r="Q2">
        <f t="shared" ref="Q2:Q10" si="9">P2/1.2</f>
        <v>224.16666666666669</v>
      </c>
      <c r="R2" s="2">
        <v>4900000</v>
      </c>
      <c r="S2" s="2" t="s">
        <v>84</v>
      </c>
    </row>
    <row r="3" spans="1:19" x14ac:dyDescent="0.25">
      <c r="A3" s="4">
        <v>2</v>
      </c>
      <c r="B3" s="4">
        <f t="shared" si="0"/>
        <v>224.16666666666669</v>
      </c>
      <c r="C3" s="4">
        <f t="shared" si="1"/>
        <v>269</v>
      </c>
      <c r="D3" s="4">
        <f t="shared" si="2"/>
        <v>322.8</v>
      </c>
      <c r="E3" s="5">
        <f t="shared" si="3"/>
        <v>6000000</v>
      </c>
      <c r="F3" s="4">
        <f t="shared" si="4"/>
        <v>26766</v>
      </c>
      <c r="G3" s="4">
        <f t="shared" si="5"/>
        <v>22305</v>
      </c>
      <c r="H3" s="4">
        <f t="shared" si="6"/>
        <v>18587</v>
      </c>
      <c r="I3" s="4">
        <f t="shared" si="7"/>
        <v>0</v>
      </c>
      <c r="J3" s="4">
        <f t="shared" si="8"/>
        <v>0</v>
      </c>
      <c r="O3">
        <v>0</v>
      </c>
      <c r="P3">
        <v>269</v>
      </c>
      <c r="Q3">
        <f t="shared" si="9"/>
        <v>224.16666666666669</v>
      </c>
      <c r="R3" s="2">
        <v>6000000</v>
      </c>
      <c r="S3" s="2" t="s">
        <v>85</v>
      </c>
    </row>
    <row r="4" spans="1:19" x14ac:dyDescent="0.25">
      <c r="A4" s="4">
        <v>3</v>
      </c>
      <c r="B4" s="4">
        <f t="shared" si="0"/>
        <v>224.16666666666669</v>
      </c>
      <c r="C4" s="4">
        <f t="shared" si="1"/>
        <v>269</v>
      </c>
      <c r="D4" s="4">
        <f t="shared" si="2"/>
        <v>322.8</v>
      </c>
      <c r="E4" s="5">
        <f t="shared" si="3"/>
        <v>4990000</v>
      </c>
      <c r="F4" s="72">
        <f t="shared" si="4"/>
        <v>22260</v>
      </c>
      <c r="G4" s="72">
        <f t="shared" si="5"/>
        <v>18550</v>
      </c>
      <c r="H4" s="72">
        <f t="shared" si="6"/>
        <v>15458</v>
      </c>
      <c r="I4" s="72">
        <f t="shared" si="7"/>
        <v>0</v>
      </c>
      <c r="J4" s="72">
        <f t="shared" si="8"/>
        <v>0</v>
      </c>
      <c r="K4" s="7"/>
      <c r="L4" s="7"/>
      <c r="M4" s="7"/>
      <c r="N4" s="7"/>
      <c r="O4" s="7">
        <v>0</v>
      </c>
      <c r="P4" s="7">
        <v>269</v>
      </c>
      <c r="Q4" s="7">
        <f t="shared" si="9"/>
        <v>224.16666666666669</v>
      </c>
      <c r="R4" s="73">
        <v>4990000</v>
      </c>
      <c r="S4" s="73" t="s">
        <v>86</v>
      </c>
    </row>
    <row r="5" spans="1:19" x14ac:dyDescent="0.25">
      <c r="A5" s="4">
        <v>4</v>
      </c>
      <c r="B5" s="4">
        <f t="shared" si="0"/>
        <v>359.16666666666669</v>
      </c>
      <c r="C5" s="4">
        <f t="shared" si="1"/>
        <v>431</v>
      </c>
      <c r="D5" s="4">
        <f t="shared" si="2"/>
        <v>517.19999999999993</v>
      </c>
      <c r="E5" s="5">
        <f t="shared" si="3"/>
        <v>8650000</v>
      </c>
      <c r="F5" s="72">
        <f t="shared" si="4"/>
        <v>24084</v>
      </c>
      <c r="G5" s="72">
        <f t="shared" si="5"/>
        <v>20070</v>
      </c>
      <c r="H5" s="72">
        <f t="shared" si="6"/>
        <v>16725</v>
      </c>
      <c r="I5" s="72">
        <f t="shared" si="7"/>
        <v>0</v>
      </c>
      <c r="J5" s="72">
        <f t="shared" si="8"/>
        <v>0</v>
      </c>
      <c r="K5" s="7"/>
      <c r="L5" s="7"/>
      <c r="M5" s="7"/>
      <c r="N5" s="7"/>
      <c r="O5" s="7">
        <v>0</v>
      </c>
      <c r="P5" s="7">
        <v>431</v>
      </c>
      <c r="Q5" s="7">
        <f t="shared" si="9"/>
        <v>359.16666666666669</v>
      </c>
      <c r="R5" s="73">
        <v>8650000</v>
      </c>
      <c r="S5" s="73" t="s">
        <v>87</v>
      </c>
    </row>
    <row r="6" spans="1:19" x14ac:dyDescent="0.25">
      <c r="A6" s="4">
        <v>5</v>
      </c>
      <c r="B6" s="4">
        <f t="shared" si="0"/>
        <v>358.79999999999995</v>
      </c>
      <c r="C6" s="4">
        <f t="shared" si="1"/>
        <v>430.55999999999995</v>
      </c>
      <c r="D6" s="4">
        <f t="shared" si="2"/>
        <v>516.67199999999991</v>
      </c>
      <c r="E6" s="5">
        <f t="shared" si="3"/>
        <v>8000000</v>
      </c>
      <c r="F6" s="4">
        <f t="shared" si="4"/>
        <v>22297</v>
      </c>
      <c r="G6" s="4">
        <f t="shared" si="5"/>
        <v>18580</v>
      </c>
      <c r="H6" s="4">
        <f t="shared" si="6"/>
        <v>15484</v>
      </c>
      <c r="I6" s="4">
        <f t="shared" si="7"/>
        <v>0</v>
      </c>
      <c r="J6" s="4">
        <f t="shared" si="8"/>
        <v>0</v>
      </c>
      <c r="O6">
        <v>0</v>
      </c>
      <c r="P6">
        <f>40*10.764</f>
        <v>430.55999999999995</v>
      </c>
      <c r="Q6">
        <f t="shared" si="9"/>
        <v>358.79999999999995</v>
      </c>
      <c r="R6" s="2">
        <v>8000000</v>
      </c>
      <c r="S6" s="2" t="s">
        <v>88</v>
      </c>
    </row>
    <row r="7" spans="1:19" x14ac:dyDescent="0.25">
      <c r="A7" s="4">
        <v>6</v>
      </c>
      <c r="B7" s="4">
        <f t="shared" si="0"/>
        <v>224.16666666666669</v>
      </c>
      <c r="C7" s="4">
        <f t="shared" si="1"/>
        <v>269</v>
      </c>
      <c r="D7" s="4">
        <f t="shared" si="2"/>
        <v>322.8</v>
      </c>
      <c r="E7" s="5">
        <f t="shared" si="3"/>
        <v>6100000</v>
      </c>
      <c r="F7" s="4">
        <f t="shared" si="4"/>
        <v>27212</v>
      </c>
      <c r="G7" s="4">
        <f t="shared" si="5"/>
        <v>22677</v>
      </c>
      <c r="H7" s="4">
        <f t="shared" si="6"/>
        <v>18897</v>
      </c>
      <c r="I7" s="4">
        <f t="shared" si="7"/>
        <v>0</v>
      </c>
      <c r="J7" s="4">
        <f t="shared" si="8"/>
        <v>0</v>
      </c>
      <c r="O7">
        <v>0</v>
      </c>
      <c r="P7">
        <v>269</v>
      </c>
      <c r="Q7">
        <f t="shared" si="9"/>
        <v>224.16666666666669</v>
      </c>
      <c r="R7" s="2">
        <v>6100000</v>
      </c>
      <c r="S7" s="2" t="s">
        <v>89</v>
      </c>
    </row>
    <row r="8" spans="1:19" x14ac:dyDescent="0.25">
      <c r="A8" s="4">
        <v>7</v>
      </c>
      <c r="B8" s="4">
        <f t="shared" si="0"/>
        <v>224.16666666666669</v>
      </c>
      <c r="C8" s="4">
        <f t="shared" si="1"/>
        <v>269</v>
      </c>
      <c r="D8" s="4">
        <f t="shared" si="2"/>
        <v>322.8</v>
      </c>
      <c r="E8" s="5">
        <f t="shared" si="3"/>
        <v>6500000</v>
      </c>
      <c r="F8" s="4">
        <f t="shared" si="4"/>
        <v>28996</v>
      </c>
      <c r="G8" s="4">
        <f t="shared" si="5"/>
        <v>24164</v>
      </c>
      <c r="H8" s="4">
        <f t="shared" si="6"/>
        <v>20136</v>
      </c>
      <c r="I8" s="4">
        <f t="shared" si="7"/>
        <v>0</v>
      </c>
      <c r="J8" s="4">
        <f t="shared" si="8"/>
        <v>0</v>
      </c>
      <c r="O8">
        <v>0</v>
      </c>
      <c r="P8">
        <v>269</v>
      </c>
      <c r="Q8">
        <f t="shared" si="9"/>
        <v>224.16666666666669</v>
      </c>
      <c r="R8" s="2">
        <v>6500000</v>
      </c>
      <c r="S8" s="2" t="s">
        <v>90</v>
      </c>
    </row>
    <row r="9" spans="1:19" x14ac:dyDescent="0.25">
      <c r="A9" s="4">
        <v>8</v>
      </c>
      <c r="B9" s="4">
        <f t="shared" si="0"/>
        <v>224.16666666666669</v>
      </c>
      <c r="C9" s="4">
        <f t="shared" si="1"/>
        <v>269</v>
      </c>
      <c r="D9" s="4">
        <f t="shared" si="2"/>
        <v>322.8</v>
      </c>
      <c r="E9" s="5">
        <f t="shared" si="3"/>
        <v>6000000</v>
      </c>
      <c r="F9" s="74">
        <f t="shared" si="4"/>
        <v>26766</v>
      </c>
      <c r="G9" s="74">
        <f t="shared" si="5"/>
        <v>22305</v>
      </c>
      <c r="H9" s="74">
        <f t="shared" si="6"/>
        <v>18587</v>
      </c>
      <c r="I9" s="74">
        <f t="shared" si="7"/>
        <v>0</v>
      </c>
      <c r="J9" s="74">
        <f t="shared" si="8"/>
        <v>0</v>
      </c>
      <c r="K9" s="75"/>
      <c r="L9" s="75"/>
      <c r="M9" s="75"/>
      <c r="N9" s="75"/>
      <c r="O9" s="75">
        <v>0</v>
      </c>
      <c r="P9" s="75">
        <v>269</v>
      </c>
      <c r="Q9" s="75">
        <f t="shared" si="9"/>
        <v>224.16666666666669</v>
      </c>
      <c r="R9" s="76">
        <v>6000000</v>
      </c>
      <c r="S9" s="76" t="s">
        <v>91</v>
      </c>
    </row>
    <row r="10" spans="1:19" x14ac:dyDescent="0.25">
      <c r="A10" s="4">
        <v>9</v>
      </c>
      <c r="B10" s="4">
        <f t="shared" si="0"/>
        <v>224.16666666666669</v>
      </c>
      <c r="C10" s="4">
        <f t="shared" si="1"/>
        <v>269</v>
      </c>
      <c r="D10" s="4">
        <f t="shared" si="2"/>
        <v>322.8</v>
      </c>
      <c r="E10" s="5">
        <f t="shared" si="3"/>
        <v>6000000</v>
      </c>
      <c r="F10" s="4">
        <f t="shared" si="4"/>
        <v>26766</v>
      </c>
      <c r="G10" s="4">
        <f t="shared" si="5"/>
        <v>22305</v>
      </c>
      <c r="H10" s="4">
        <f t="shared" si="6"/>
        <v>18587</v>
      </c>
      <c r="I10" s="4">
        <f t="shared" si="7"/>
        <v>0</v>
      </c>
      <c r="J10" s="4">
        <f t="shared" si="8"/>
        <v>0</v>
      </c>
      <c r="O10">
        <v>0</v>
      </c>
      <c r="P10">
        <v>269</v>
      </c>
      <c r="Q10">
        <f t="shared" si="9"/>
        <v>224.16666666666669</v>
      </c>
      <c r="R10" s="2">
        <v>6000000</v>
      </c>
      <c r="S10" s="2" t="s">
        <v>92</v>
      </c>
    </row>
    <row r="11" spans="1:19" x14ac:dyDescent="0.25">
      <c r="A11" s="4">
        <v>10</v>
      </c>
      <c r="B11" s="4">
        <f t="shared" si="0"/>
        <v>224.16666666666669</v>
      </c>
      <c r="C11" s="4">
        <f t="shared" si="1"/>
        <v>269</v>
      </c>
      <c r="D11" s="4">
        <f t="shared" si="2"/>
        <v>322.8</v>
      </c>
      <c r="E11" s="5">
        <f t="shared" si="3"/>
        <v>6200000</v>
      </c>
      <c r="F11" s="4">
        <f t="shared" si="4"/>
        <v>27658</v>
      </c>
      <c r="G11" s="4">
        <f t="shared" si="5"/>
        <v>23048</v>
      </c>
      <c r="H11" s="4">
        <f t="shared" si="6"/>
        <v>19207</v>
      </c>
      <c r="I11" s="4">
        <f t="shared" si="7"/>
        <v>0</v>
      </c>
      <c r="J11" s="4">
        <f t="shared" si="8"/>
        <v>0</v>
      </c>
      <c r="O11">
        <v>0</v>
      </c>
      <c r="P11">
        <v>269</v>
      </c>
      <c r="Q11">
        <f t="shared" ref="Q11:Q15" si="10">P11/1.2</f>
        <v>224.16666666666669</v>
      </c>
      <c r="R11" s="2">
        <v>6200000</v>
      </c>
      <c r="S11" s="2" t="s">
        <v>93</v>
      </c>
    </row>
    <row r="12" spans="1:19" x14ac:dyDescent="0.25">
      <c r="A12" s="4">
        <v>11</v>
      </c>
      <c r="B12" s="4">
        <f t="shared" si="0"/>
        <v>258.33333333333337</v>
      </c>
      <c r="C12" s="4">
        <f t="shared" si="1"/>
        <v>310.00000000000006</v>
      </c>
      <c r="D12" s="4">
        <f t="shared" si="2"/>
        <v>372.00000000000006</v>
      </c>
      <c r="E12" s="5">
        <f t="shared" si="3"/>
        <v>7000000</v>
      </c>
      <c r="F12" s="72">
        <f t="shared" si="4"/>
        <v>27097</v>
      </c>
      <c r="G12" s="72">
        <f t="shared" si="5"/>
        <v>22581</v>
      </c>
      <c r="H12" s="72">
        <f t="shared" si="6"/>
        <v>18817</v>
      </c>
      <c r="I12" s="72">
        <f t="shared" si="7"/>
        <v>0</v>
      </c>
      <c r="J12" s="72">
        <f t="shared" si="8"/>
        <v>0</v>
      </c>
      <c r="K12" s="7"/>
      <c r="L12" s="7"/>
      <c r="M12" s="7"/>
      <c r="N12" s="7"/>
      <c r="O12" s="7">
        <v>0</v>
      </c>
      <c r="P12" s="7">
        <v>310</v>
      </c>
      <c r="Q12" s="7">
        <f t="shared" si="10"/>
        <v>258.33333333333337</v>
      </c>
      <c r="R12" s="73">
        <v>7000000</v>
      </c>
      <c r="S12" s="2"/>
    </row>
    <row r="13" spans="1:19" x14ac:dyDescent="0.25">
      <c r="A13" s="4">
        <v>12</v>
      </c>
      <c r="B13" s="4">
        <f t="shared" si="0"/>
        <v>225</v>
      </c>
      <c r="C13" s="4">
        <f t="shared" si="1"/>
        <v>270</v>
      </c>
      <c r="D13" s="4">
        <f t="shared" si="2"/>
        <v>324</v>
      </c>
      <c r="E13" s="5">
        <f t="shared" si="3"/>
        <v>5600000</v>
      </c>
      <c r="F13" s="72">
        <f t="shared" si="4"/>
        <v>24889</v>
      </c>
      <c r="G13" s="72">
        <f t="shared" si="5"/>
        <v>20741</v>
      </c>
      <c r="H13" s="72">
        <f t="shared" si="6"/>
        <v>17284</v>
      </c>
      <c r="I13" s="72">
        <f t="shared" si="7"/>
        <v>0</v>
      </c>
      <c r="J13" s="72">
        <f t="shared" si="8"/>
        <v>0</v>
      </c>
      <c r="K13" s="7"/>
      <c r="L13" s="7"/>
      <c r="M13" s="7"/>
      <c r="N13" s="7"/>
      <c r="O13" s="7">
        <v>0</v>
      </c>
      <c r="P13" s="7">
        <f t="shared" ref="P13:P15" si="11">O13/1.2</f>
        <v>0</v>
      </c>
      <c r="Q13" s="7">
        <v>225</v>
      </c>
      <c r="R13" s="73">
        <v>5600000</v>
      </c>
      <c r="S13" s="2"/>
    </row>
    <row r="14" spans="1:19" x14ac:dyDescent="0.25">
      <c r="A14" s="4">
        <v>13</v>
      </c>
      <c r="B14" s="4">
        <f t="shared" si="0"/>
        <v>300</v>
      </c>
      <c r="C14" s="4">
        <f t="shared" si="1"/>
        <v>360</v>
      </c>
      <c r="D14" s="4">
        <f t="shared" si="2"/>
        <v>432</v>
      </c>
      <c r="E14" s="5">
        <f t="shared" si="3"/>
        <v>6800000</v>
      </c>
      <c r="F14" s="4">
        <f t="shared" si="4"/>
        <v>22667</v>
      </c>
      <c r="G14" s="4">
        <f t="shared" si="5"/>
        <v>18889</v>
      </c>
      <c r="H14" s="4">
        <f t="shared" si="6"/>
        <v>15741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v>300</v>
      </c>
      <c r="R14" s="2">
        <v>6800000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0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52" t="s">
        <v>94</v>
      </c>
      <c r="G25" s="52">
        <v>238</v>
      </c>
    </row>
    <row r="26" spans="1:19" s="10" customFormat="1" x14ac:dyDescent="0.25">
      <c r="F26" s="52" t="s">
        <v>95</v>
      </c>
      <c r="G26" s="52">
        <v>252</v>
      </c>
    </row>
    <row r="27" spans="1:19" s="10" customFormat="1" x14ac:dyDescent="0.25">
      <c r="F27" s="52" t="s">
        <v>97</v>
      </c>
      <c r="G27" s="52">
        <v>258</v>
      </c>
    </row>
    <row r="28" spans="1:19" s="10" customFormat="1" x14ac:dyDescent="0.25">
      <c r="C28" s="67" t="s">
        <v>74</v>
      </c>
      <c r="D28" s="67" t="s">
        <v>83</v>
      </c>
      <c r="F28" s="52" t="s">
        <v>96</v>
      </c>
      <c r="G28" s="52">
        <f>SUM(G25:G27)</f>
        <v>748</v>
      </c>
    </row>
    <row r="29" spans="1:19" s="10" customFormat="1" x14ac:dyDescent="0.25">
      <c r="C29" s="67" t="s">
        <v>1</v>
      </c>
      <c r="D29" s="67">
        <v>4950000</v>
      </c>
      <c r="F29" s="52" t="s">
        <v>71</v>
      </c>
      <c r="G29" s="52">
        <v>269</v>
      </c>
      <c r="H29" s="10">
        <f>G29/G28</f>
        <v>0.35962566844919786</v>
      </c>
    </row>
    <row r="30" spans="1:19" s="10" customFormat="1" x14ac:dyDescent="0.25">
      <c r="D30" s="10">
        <f>D29*1.1</f>
        <v>5445000</v>
      </c>
      <c r="F30" s="52" t="s">
        <v>72</v>
      </c>
      <c r="G30" s="52">
        <v>20500</v>
      </c>
    </row>
    <row r="31" spans="1:19" s="10" customFormat="1" x14ac:dyDescent="0.25">
      <c r="C31" s="69"/>
      <c r="D31" s="69"/>
      <c r="F31" s="69" t="s">
        <v>73</v>
      </c>
      <c r="G31" s="69">
        <f>G29*G30</f>
        <v>5514500</v>
      </c>
      <c r="H31" s="10">
        <f>G31/D29</f>
        <v>1.1140404040404039</v>
      </c>
    </row>
    <row r="32" spans="1:19" s="10" customFormat="1" x14ac:dyDescent="0.25">
      <c r="C32" s="69"/>
      <c r="D32" s="69"/>
      <c r="F32" s="69" t="s">
        <v>24</v>
      </c>
      <c r="G32" s="69">
        <f>G31*90%</f>
        <v>4963050</v>
      </c>
    </row>
    <row r="33" spans="3:7" s="10" customFormat="1" x14ac:dyDescent="0.25">
      <c r="C33" s="69"/>
      <c r="D33" s="69"/>
      <c r="F33" s="69" t="s">
        <v>25</v>
      </c>
      <c r="G33" s="69">
        <f>G31*80%</f>
        <v>4411600</v>
      </c>
    </row>
    <row r="34" spans="3:7" s="10" customFormat="1" x14ac:dyDescent="0.25">
      <c r="C34" s="69"/>
      <c r="D34" s="69"/>
    </row>
    <row r="35" spans="3:7" s="10" customFormat="1" x14ac:dyDescent="0.25">
      <c r="C35" s="69"/>
      <c r="D35" s="69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2024-12-02T05:59:28Z</dcterms:modified>
</cp:coreProperties>
</file>