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Dinesh Lakhiram Agrawal\"/>
    </mc:Choice>
  </mc:AlternateContent>
  <xr:revisionPtr revIDLastSave="0" documentId="13_ncr:1_{71DEF2A0-690F-465B-AEF8-3AD6EF7D043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5" i="4" l="1"/>
  <c r="P15" i="4"/>
  <c r="J15" i="4"/>
  <c r="I15" i="4"/>
  <c r="E15" i="4"/>
  <c r="B15" i="4"/>
  <c r="C15" i="4" s="1"/>
  <c r="D15" i="4" s="1"/>
  <c r="A15" i="4"/>
  <c r="P14" i="4"/>
  <c r="Q14" i="4" s="1"/>
  <c r="B14" i="4" s="1"/>
  <c r="C14" i="4" s="1"/>
  <c r="D14" i="4" s="1"/>
  <c r="J14" i="4"/>
  <c r="I14" i="4"/>
  <c r="E14" i="4"/>
  <c r="A14" i="4"/>
  <c r="P13" i="4"/>
  <c r="J13" i="4"/>
  <c r="I13" i="4"/>
  <c r="E13" i="4"/>
  <c r="G13" i="4" s="1"/>
  <c r="D13" i="4"/>
  <c r="H13" i="4" s="1"/>
  <c r="C13" i="4"/>
  <c r="B13" i="4"/>
  <c r="A13" i="4"/>
  <c r="P12" i="4"/>
  <c r="J12" i="4"/>
  <c r="I12" i="4"/>
  <c r="E12" i="4"/>
  <c r="F12" i="4" s="1"/>
  <c r="C12" i="4"/>
  <c r="D12" i="4" s="1"/>
  <c r="B12" i="4"/>
  <c r="A12" i="4"/>
  <c r="P11" i="4"/>
  <c r="J11" i="4"/>
  <c r="I11" i="4"/>
  <c r="E11" i="4"/>
  <c r="B11" i="4"/>
  <c r="C11" i="4" s="1"/>
  <c r="A11" i="4"/>
  <c r="P10" i="4"/>
  <c r="J10" i="4"/>
  <c r="I10" i="4"/>
  <c r="E10" i="4"/>
  <c r="H10" i="4" s="1"/>
  <c r="C10" i="4"/>
  <c r="D10" i="4" s="1"/>
  <c r="B10" i="4"/>
  <c r="A10" i="4"/>
  <c r="Q9" i="4"/>
  <c r="J9" i="4"/>
  <c r="I9" i="4"/>
  <c r="E9" i="4"/>
  <c r="B9" i="4"/>
  <c r="C9" i="4" s="1"/>
  <c r="D9" i="4" s="1"/>
  <c r="H9" i="4" s="1"/>
  <c r="A9" i="4"/>
  <c r="P8" i="4"/>
  <c r="J8" i="4"/>
  <c r="I8" i="4"/>
  <c r="E8" i="4"/>
  <c r="F8" i="4" s="1"/>
  <c r="C8" i="4"/>
  <c r="D8" i="4" s="1"/>
  <c r="B8" i="4"/>
  <c r="A8" i="4"/>
  <c r="P7" i="4"/>
  <c r="J7" i="4"/>
  <c r="I7" i="4"/>
  <c r="E7" i="4"/>
  <c r="G7" i="4" s="1"/>
  <c r="B7" i="4"/>
  <c r="C7" i="4" s="1"/>
  <c r="D7" i="4" s="1"/>
  <c r="H7" i="4" s="1"/>
  <c r="A7" i="4"/>
  <c r="P6" i="4"/>
  <c r="J6" i="4"/>
  <c r="I6" i="4"/>
  <c r="E6" i="4"/>
  <c r="C6" i="4"/>
  <c r="D6" i="4" s="1"/>
  <c r="B6" i="4"/>
  <c r="A6" i="4"/>
  <c r="P5" i="4"/>
  <c r="J5" i="4"/>
  <c r="I5" i="4"/>
  <c r="E5" i="4"/>
  <c r="B5" i="4"/>
  <c r="C5" i="4" s="1"/>
  <c r="A5" i="4"/>
  <c r="P4" i="4"/>
  <c r="J4" i="4"/>
  <c r="I4" i="4"/>
  <c r="E4" i="4"/>
  <c r="F4" i="4" s="1"/>
  <c r="C4" i="4"/>
  <c r="G4" i="4" s="1"/>
  <c r="B4" i="4"/>
  <c r="A4" i="4"/>
  <c r="P3" i="4"/>
  <c r="J3" i="4"/>
  <c r="I3" i="4"/>
  <c r="E3" i="4"/>
  <c r="B3" i="4"/>
  <c r="F3" i="4" s="1"/>
  <c r="A3" i="4"/>
  <c r="Q2" i="4"/>
  <c r="B2" i="4" s="1"/>
  <c r="C2" i="4" s="1"/>
  <c r="D2" i="4" s="1"/>
  <c r="J2" i="4"/>
  <c r="I2" i="4"/>
  <c r="E2" i="4"/>
  <c r="H2" i="4" s="1"/>
  <c r="A2" i="4"/>
  <c r="G9" i="4" l="1"/>
  <c r="D11" i="4"/>
  <c r="H11" i="4" s="1"/>
  <c r="G11" i="4"/>
  <c r="G3" i="4"/>
  <c r="G5" i="4"/>
  <c r="D5" i="4"/>
  <c r="H5" i="4" s="1"/>
  <c r="H6" i="4"/>
  <c r="H14" i="4"/>
  <c r="H15" i="4"/>
  <c r="F7" i="4"/>
  <c r="G8" i="4"/>
  <c r="F11" i="4"/>
  <c r="G12" i="4"/>
  <c r="F2" i="4"/>
  <c r="C3" i="4"/>
  <c r="D3" i="4" s="1"/>
  <c r="H3" i="4" s="1"/>
  <c r="D4" i="4"/>
  <c r="H4" i="4" s="1"/>
  <c r="F6" i="4"/>
  <c r="H8" i="4"/>
  <c r="F10" i="4"/>
  <c r="H12" i="4"/>
  <c r="F14" i="4"/>
  <c r="F15" i="4"/>
  <c r="F13" i="4"/>
  <c r="G14" i="4"/>
  <c r="G15" i="4"/>
  <c r="G2" i="4"/>
  <c r="F5" i="4"/>
  <c r="G6" i="4"/>
  <c r="F9" i="4"/>
  <c r="G10" i="4"/>
  <c r="J21" i="4" l="1"/>
  <c r="S21" i="4"/>
  <c r="S20" i="4"/>
  <c r="O19" i="4"/>
  <c r="N19" i="4"/>
  <c r="N30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<sst xmlns="http://schemas.openxmlformats.org/spreadsheetml/2006/main" count="30" uniqueCount="26">
  <si>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</si>
  <si>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</si>
  <si>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</si>
  <si>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</si>
  <si>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</si>
  <si>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</si>
  <si>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</si>
  <si>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</si>
  <si>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</si>
  <si>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</si>
  <si>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</si>
  <si>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</si>
  <si>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</si>
  <si>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8, Ground Floor, Wing - B, Shree Srushti Co.-Op. Hsg. Soc. Ltd., Kolbad, New/Current Survey No. 8/201 &amp; 8/202, Village - Panchpakhadi, Taluka - Thane, District</t>
  </si>
  <si>
    <t>agreemetn - 25.11.24</t>
  </si>
  <si>
    <t>av</t>
  </si>
  <si>
    <t>sd</t>
  </si>
  <si>
    <t>rd</t>
  </si>
  <si>
    <t>mv</t>
  </si>
  <si>
    <t>ca</t>
  </si>
  <si>
    <t>bua</t>
  </si>
  <si>
    <t>mca</t>
  </si>
  <si>
    <t>kolbad</t>
  </si>
  <si>
    <t>rate on bua</t>
  </si>
  <si>
    <t>ls - 90 lakhs</t>
  </si>
  <si>
    <t>Plan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</si>
</sst>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3</xdr:row>
      <xdr:rowOff>152400</xdr:rowOff>
    </xdr:from>
    <xdr:to>
      <xdr:col>26</xdr:col>
      <xdr:colOff>459344</xdr:colOff>
      <xdr:row>38</xdr:row>
      <xdr:rowOff>105662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089CD-060E-400D-9BDD-35DEC05F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23900"/>
          <a:ext cx="15365969" cy="63540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554569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1B20F-5A4E-4FBF-9E89-F37A75305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184969" cy="67636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19050</xdr:rowOff>
    </xdr:from>
    <xdr:to>
      <xdr:col>24</xdr:col>
      <xdr:colOff>11494</xdr:colOff>
      <xdr:row>38</xdr:row>
      <xdr:rowOff>181928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6780C-0C75-4552-8FE3-D56C959D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90550"/>
          <a:ext cx="14108494" cy="68303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154208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6FE9B-7659-4375-A60A-3CB39350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955808" cy="60111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BF00E-832C-476F-9908-35683517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6944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10</xdr:row>
      <xdr:rowOff>66675</xdr:rowOff>
    </xdr:from>
    <xdr:to>
      <xdr:col>23</xdr:col>
      <xdr:colOff>287617</xdr:colOff>
      <xdr:row>42</xdr:row>
      <xdr:rowOff>96105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E24D70-51C7-4356-9095-A729AFB27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971675"/>
          <a:ext cx="13374967" cy="6125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</xdr:row>
      <xdr:rowOff>28575</xdr:rowOff>
    </xdr:from>
    <xdr:to>
      <xdr:col>22</xdr:col>
      <xdr:colOff>192357</xdr:colOff>
      <xdr:row>34</xdr:row>
      <xdr:rowOff>67505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0E8AE-BF13-46EF-A96A-D3EE8369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600075"/>
          <a:ext cx="13308282" cy="5944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35</xdr:row>
      <xdr:rowOff>10384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FCC25-AD83-46B1-B59D-D1788648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6154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478018</xdr:colOff>
      <xdr:row>39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1F0CA9-F464-4F36-A005-71EC463E7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70018" cy="61730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116103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6D6DC8-28C4-4A3B-94A4-8306D1D63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917703" cy="6306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4</xdr:row>
      <xdr:rowOff>95250</xdr:rowOff>
    </xdr:from>
    <xdr:to>
      <xdr:col>24</xdr:col>
      <xdr:colOff>506900</xdr:colOff>
      <xdr:row>37</xdr:row>
      <xdr:rowOff>10390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7E47F-3529-477D-AAB3-4BBBAC9A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857250"/>
          <a:ext cx="14870600" cy="6201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496901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6D498C-6ACF-4237-8497-2AFF60B1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69701" cy="8954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161925</xdr:rowOff>
    </xdr:from>
    <xdr:to>
      <xdr:col>14</xdr:col>
      <xdr:colOff>505906</xdr:colOff>
      <xdr:row>48</xdr:row>
      <xdr:rowOff>172701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947A0-DB77-40EA-999B-95FD2272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52425"/>
          <a:ext cx="7744906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140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183.33333333333334</v>
      </c>
      <c r="C2" s="4">
        <f>B2*1.2</f>
        <v>220</v>
      </c>
      <c r="D2" s="4">
        <f t="shared" ref="D2:D15" si="2">C2*1.2</f>
        <v>264</v>
      </c>
      <c r="E2" s="5">
        <f t="shared" ref="E2:E15" si="3">R2</f>
        <v>9000000</v>
      </c>
      <c r="F2" s="10">
        <f t="shared" ref="F2:F15" si="4">ROUND((E2/B2),0)</f>
        <v>49091</v>
      </c>
      <c r="G2" s="10">
        <f t="shared" ref="G2:G15" si="5">ROUND((E2/C2),0)</f>
        <v>40909</v>
      </c>
      <c r="H2" s="10">
        <f t="shared" ref="H2:H15" si="6">ROUND((E2/D2),0)</f>
        <v>34091</v>
      </c>
      <c r="I2" s="4" t="e">
        <f>#REF!</f>
        <v>#REF!</v>
      </c>
      <c r="J2" s="4">
        <f t="shared" ref="J2:J15" si="7">S2</f>
        <v>0</v>
      </c>
      <c r="O2">
        <v>0</v>
      </c>
      <c r="P2">
        <v>220</v>
      </c>
      <c r="Q2">
        <f t="shared" ref="Q2:Q9" si="8">P2/1.2</f>
        <v>183.33333333333334</v>
      </c>
      <c r="R2" s="2">
        <v>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385</v>
      </c>
      <c r="C3" s="4">
        <f t="shared" ref="C3:C15" si="9">B3*1.2</f>
        <v>462</v>
      </c>
      <c r="D3" s="4">
        <f t="shared" si="2"/>
        <v>554.4</v>
      </c>
      <c r="E3" s="16">
        <f t="shared" si="3"/>
        <v>31100000</v>
      </c>
      <c r="F3" s="10">
        <f t="shared" si="4"/>
        <v>80779</v>
      </c>
      <c r="G3" s="10">
        <f t="shared" si="5"/>
        <v>67316</v>
      </c>
      <c r="H3" s="10">
        <f t="shared" si="6"/>
        <v>56097</v>
      </c>
      <c r="I3" s="10" t="e">
        <f>#REF!</f>
        <v>#REF!</v>
      </c>
      <c r="J3" s="4">
        <f t="shared" si="7"/>
        <v>0</v>
      </c>
      <c r="O3">
        <v>0</v>
      </c>
      <c r="P3">
        <f t="shared" ref="P3:Q15" si="10">O3/1.2</f>
        <v>0</v>
      </c>
      <c r="Q3">
        <v>385</v>
      </c>
      <c r="R3" s="2">
        <v>31100000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340</v>
      </c>
      <c r="C4" s="4">
        <f t="shared" si="9"/>
        <v>408</v>
      </c>
      <c r="D4" s="4">
        <f t="shared" si="2"/>
        <v>489.59999999999997</v>
      </c>
      <c r="E4" s="16">
        <f t="shared" si="3"/>
        <v>28500000</v>
      </c>
      <c r="F4" s="10">
        <f t="shared" si="4"/>
        <v>83824</v>
      </c>
      <c r="G4" s="10">
        <f t="shared" si="5"/>
        <v>69853</v>
      </c>
      <c r="H4" s="10">
        <f t="shared" si="6"/>
        <v>58211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340</v>
      </c>
      <c r="R4" s="2">
        <v>28500000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340</v>
      </c>
      <c r="C5" s="4">
        <f t="shared" si="9"/>
        <v>408</v>
      </c>
      <c r="D5" s="4">
        <f t="shared" si="2"/>
        <v>489.59999999999997</v>
      </c>
      <c r="E5" s="16">
        <f t="shared" si="3"/>
        <v>28100000</v>
      </c>
      <c r="F5" s="10">
        <f t="shared" si="4"/>
        <v>82647</v>
      </c>
      <c r="G5" s="10">
        <f t="shared" si="5"/>
        <v>68873</v>
      </c>
      <c r="H5" s="10">
        <f t="shared" si="6"/>
        <v>57394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340</v>
      </c>
      <c r="R5" s="2">
        <v>28100000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300</v>
      </c>
      <c r="C6" s="4">
        <f t="shared" si="9"/>
        <v>360</v>
      </c>
      <c r="D6" s="4">
        <f t="shared" si="2"/>
        <v>432</v>
      </c>
      <c r="E6" s="16">
        <f t="shared" si="3"/>
        <v>21500000</v>
      </c>
      <c r="F6" s="10">
        <f t="shared" si="4"/>
        <v>71667</v>
      </c>
      <c r="G6" s="10">
        <f t="shared" si="5"/>
        <v>59722</v>
      </c>
      <c r="H6" s="10">
        <f t="shared" si="6"/>
        <v>49769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300</v>
      </c>
      <c r="R6" s="2">
        <v>21500000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285</v>
      </c>
      <c r="C7" s="4">
        <f t="shared" si="9"/>
        <v>342</v>
      </c>
      <c r="D7" s="4">
        <f t="shared" si="2"/>
        <v>410.4</v>
      </c>
      <c r="E7" s="16">
        <f t="shared" si="3"/>
        <v>22100000</v>
      </c>
      <c r="F7" s="10">
        <f t="shared" si="4"/>
        <v>77544</v>
      </c>
      <c r="G7" s="10">
        <f t="shared" si="5"/>
        <v>64620</v>
      </c>
      <c r="H7" s="10">
        <f t="shared" si="6"/>
        <v>53850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285</v>
      </c>
      <c r="R7" s="2">
        <v>22100000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250</v>
      </c>
      <c r="C8" s="4">
        <f t="shared" si="9"/>
        <v>300</v>
      </c>
      <c r="D8" s="4">
        <f t="shared" si="2"/>
        <v>360</v>
      </c>
      <c r="E8" s="16">
        <f t="shared" si="3"/>
        <v>12500000</v>
      </c>
      <c r="F8" s="10">
        <f t="shared" si="4"/>
        <v>50000</v>
      </c>
      <c r="G8" s="15">
        <f t="shared" si="5"/>
        <v>41667</v>
      </c>
      <c r="H8" s="10">
        <f t="shared" si="6"/>
        <v>34722</v>
      </c>
      <c r="I8" s="10" t="e">
        <f>#REF!</f>
        <v>#REF!</v>
      </c>
      <c r="J8" s="4" t="str">
        <f t="shared" si="7"/>
        <v>kolbad</v>
      </c>
      <c r="O8">
        <v>0</v>
      </c>
      <c r="P8">
        <f t="shared" si="10"/>
        <v>0</v>
      </c>
      <c r="Q8">
        <v>250</v>
      </c>
      <c r="R8" s="2">
        <v>12500000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250</v>
      </c>
      <c r="C9" s="4">
        <f t="shared" si="9"/>
        <v>300</v>
      </c>
      <c r="D9" s="4">
        <f t="shared" si="2"/>
        <v>360</v>
      </c>
      <c r="E9" s="16">
        <f t="shared" si="3"/>
        <v>13000000</v>
      </c>
      <c r="F9" s="10">
        <f t="shared" si="4"/>
        <v>52000</v>
      </c>
      <c r="G9" s="15">
        <f t="shared" si="5"/>
        <v>43333</v>
      </c>
      <c r="H9" s="10">
        <f t="shared" si="6"/>
        <v>36111</v>
      </c>
      <c r="I9" s="10" t="e">
        <f>#REF!</f>
        <v>#REF!</v>
      </c>
      <c r="J9" s="4" t="str">
        <f t="shared" si="7"/>
        <v>kolbad</v>
      </c>
      <c r="O9">
        <v>0</v>
      </c>
      <c r="P9">
        <v>300</v>
      </c>
      <c r="Q9">
        <f t="shared" si="8"/>
        <v>250</v>
      </c>
      <c r="R9" s="2">
        <v>13000000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165</v>
      </c>
      <c r="C10" s="4">
        <f t="shared" si="9"/>
        <v>198</v>
      </c>
      <c r="D10" s="4">
        <f t="shared" si="2"/>
        <v>237.6</v>
      </c>
      <c r="E10" s="16">
        <f t="shared" si="3"/>
        <v>9200000</v>
      </c>
      <c r="F10" s="10">
        <f t="shared" si="4"/>
        <v>55758</v>
      </c>
      <c r="G10" s="10">
        <f t="shared" si="5"/>
        <v>46465</v>
      </c>
      <c r="H10" s="10">
        <f t="shared" si="6"/>
        <v>38721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165</v>
      </c>
      <c r="R10" s="2">
        <v>9200000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250</v>
      </c>
      <c r="C11" s="4">
        <f t="shared" si="9"/>
        <v>300</v>
      </c>
      <c r="D11" s="4">
        <f t="shared" si="2"/>
        <v>360</v>
      </c>
      <c r="E11" s="16">
        <f t="shared" si="3"/>
        <v>6000000</v>
      </c>
      <c r="F11" s="10">
        <f t="shared" si="4"/>
        <v>24000</v>
      </c>
      <c r="G11" s="10">
        <f t="shared" si="5"/>
        <v>20000</v>
      </c>
      <c r="H11" s="10">
        <f t="shared" si="6"/>
        <v>16667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250</v>
      </c>
      <c r="R11" s="2">
        <v>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268</v>
      </c>
      <c r="C12" s="4">
        <f t="shared" si="9"/>
        <v>321.59999999999997</v>
      </c>
      <c r="D12" s="4">
        <f t="shared" si="2"/>
        <v>385.91999999999996</v>
      </c>
      <c r="E12" s="16">
        <f t="shared" si="3"/>
        <v>11000000</v>
      </c>
      <c r="F12" s="10">
        <f t="shared" si="4"/>
        <v>41045</v>
      </c>
      <c r="G12" s="10">
        <f t="shared" si="5"/>
        <v>34204</v>
      </c>
      <c r="H12" s="10">
        <f t="shared" si="6"/>
        <v>28503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268</v>
      </c>
      <c r="R12" s="2">
        <v>11000000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205</v>
      </c>
      <c r="C13" s="4">
        <f t="shared" si="9"/>
        <v>246</v>
      </c>
      <c r="D13" s="4">
        <f t="shared" si="2"/>
        <v>295.2</v>
      </c>
      <c r="E13" s="16">
        <f t="shared" si="3"/>
        <v>9010000</v>
      </c>
      <c r="F13" s="10">
        <f t="shared" si="4"/>
        <v>43951</v>
      </c>
      <c r="G13" s="15">
        <f t="shared" si="5"/>
        <v>36626</v>
      </c>
      <c r="H13" s="10">
        <f t="shared" si="6"/>
        <v>30522</v>
      </c>
      <c r="I13" s="10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v>205</v>
      </c>
      <c r="R13" s="2">
        <v>9010000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16">
        <f t="shared" si="3"/>
        <v>0</v>
      </c>
      <c r="F14" s="10" t="e">
        <f t="shared" si="4"/>
        <v>#DIV/0!</v>
      </c>
      <c r="G14" s="10" t="e">
        <f t="shared" si="5"/>
        <v>#DIV/0!</v>
      </c>
      <c r="H14" s="10" t="e">
        <f t="shared" si="6"/>
        <v>#DIV/0!</v>
      </c>
      <c r="I14" s="10" t="e">
        <f>#REF!</f>
        <v>#REF!</v>
      </c>
      <c r="J14" s="4">
        <f t="shared" si="7"/>
        <v>0</v>
      </c>
      <c r="O14">
        <v>0</v>
      </c>
      <c r="P14">
        <f t="shared" si="10"/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16">
        <f t="shared" si="3"/>
        <v>0</v>
      </c>
      <c r="F15" s="10" t="e">
        <f t="shared" si="4"/>
        <v>#DIV/0!</v>
      </c>
      <c r="G15" s="10" t="e">
        <f t="shared" si="5"/>
        <v>#DIV/0!</v>
      </c>
      <c r="H15" s="10" t="e">
        <f t="shared" si="6"/>
        <v>#DIV/0!</v>
      </c>
      <c r="I15" s="10" t="e">
        <f>#REF!</f>
        <v>#REF!</v>
      </c>
      <c r="J15" s="4">
        <f t="shared" si="7"/>
        <v>0</v>
      </c>
      <c r="O15">
        <v>0</v>
      </c>
      <c r="P15">
        <f t="shared" si="10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19</v>
      </c>
      <c r="J18">
        <v>236</v>
      </c>
    </row>
    <row r="19" spans="7:24" x14ac:dyDescent="0.25">
      <c r="I19" t="s">
        <v>20</v>
      </c>
      <c r="J19">
        <v>265</v>
      </c>
      <c r="N19">
        <f>24.64*10.764</f>
        <v>265.22496000000001</v>
      </c>
      <c r="O19">
        <f>N19/J18</f>
        <v>1.1238345762711865</v>
      </c>
    </row>
    <row r="20" spans="7:24" x14ac:dyDescent="0.25">
      <c r="I20" t="s">
        <v>23</v>
      </c>
      <c r="J20">
        <v>38000</v>
      </c>
      <c r="P20" t="s">
        <v>21</v>
      </c>
      <c r="Q20">
        <v>2.73</v>
      </c>
      <c r="R20">
        <v>7.7</v>
      </c>
      <c r="S20">
        <f>R20*Q20</f>
        <v>21.021000000000001</v>
      </c>
    </row>
    <row r="21" spans="7:24" x14ac:dyDescent="0.25">
      <c r="J21">
        <f>J20*J18</f>
        <v>8968000</v>
      </c>
      <c r="S21">
        <f>S20*10.764</f>
        <v>226.27004399999998</v>
      </c>
    </row>
    <row r="22" spans="7:24" x14ac:dyDescent="0.25">
      <c r="G22" s="6"/>
      <c r="H22" s="6"/>
      <c r="O22" t="s">
        <v>24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25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15</v>
      </c>
      <c r="N27">
        <v>6000000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 t="s">
        <v>16</v>
      </c>
      <c r="N28">
        <v>420000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 t="s">
        <v>17</v>
      </c>
      <c r="N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N30">
        <f>SUM(N27:N29)</f>
        <v>6450000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 t="s">
        <v>18</v>
      </c>
      <c r="N31">
        <v>5922381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F10" sqref="F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4D75-6ED3-4DC1-A0C6-1EA990CDA6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G21" sqref="G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D19" sqref="D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E18" sqref="E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2024-11-29T05:17:22Z</dcterms:modified>
</cp:coreProperties>
</file>