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Private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3" l="1"/>
  <c r="G27" i="23"/>
  <c r="G25" i="23"/>
  <c r="C17" i="25"/>
  <c r="E28" i="23"/>
  <c r="D28" i="23"/>
  <c r="E17" i="25"/>
  <c r="I5" i="38"/>
  <c r="I6" i="38"/>
  <c r="I7" i="38"/>
  <c r="I4" i="38"/>
  <c r="I8" i="38" s="1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P4" i="4"/>
  <c r="Q4" i="4" s="1"/>
  <c r="B4" i="4" s="1"/>
  <c r="J4" i="4"/>
  <c r="I4" i="4"/>
  <c r="E4" i="4"/>
  <c r="A4" i="4"/>
  <c r="P3" i="4"/>
  <c r="B3" i="4" s="1"/>
  <c r="J3" i="4"/>
  <c r="I3" i="4"/>
  <c r="E3" i="4"/>
  <c r="A3" i="4"/>
  <c r="Q2" i="4"/>
  <c r="B2" i="4" s="1"/>
  <c r="J2" i="4"/>
  <c r="I2" i="4"/>
  <c r="E2" i="4"/>
  <c r="A2" i="4"/>
  <c r="C3" i="4" l="1"/>
  <c r="D3" i="4" s="1"/>
  <c r="H3" i="4" s="1"/>
  <c r="F3" i="4"/>
  <c r="C7" i="4"/>
  <c r="D7" i="4" s="1"/>
  <c r="H7" i="4" s="1"/>
  <c r="F7" i="4"/>
  <c r="C2" i="4"/>
  <c r="D2" i="4" s="1"/>
  <c r="H2" i="4" s="1"/>
  <c r="F2" i="4"/>
  <c r="C6" i="4"/>
  <c r="D6" i="4" s="1"/>
  <c r="F6" i="4"/>
  <c r="C10" i="4"/>
  <c r="D10" i="4" s="1"/>
  <c r="F10" i="4"/>
  <c r="C5" i="4"/>
  <c r="D5" i="4" s="1"/>
  <c r="H5" i="4" s="1"/>
  <c r="F5" i="4"/>
  <c r="C9" i="4"/>
  <c r="D9" i="4" s="1"/>
  <c r="H9" i="4" s="1"/>
  <c r="F9" i="4"/>
  <c r="C4" i="4"/>
  <c r="D4" i="4" s="1"/>
  <c r="H4" i="4" s="1"/>
  <c r="F4" i="4"/>
  <c r="C8" i="4"/>
  <c r="D8" i="4" s="1"/>
  <c r="H8" i="4" s="1"/>
  <c r="F8" i="4"/>
  <c r="G6" i="4"/>
  <c r="G8" i="4"/>
  <c r="G7" i="4"/>
  <c r="H6" i="4"/>
  <c r="H10" i="4"/>
  <c r="G4" i="4" l="1"/>
  <c r="G10" i="4"/>
  <c r="G5" i="4"/>
  <c r="G3" i="4"/>
  <c r="G9" i="4"/>
  <c r="G2" i="4"/>
  <c r="Q13" i="4"/>
  <c r="B13" i="4" s="1"/>
  <c r="C13" i="4" s="1"/>
  <c r="P13" i="4"/>
  <c r="J13" i="4"/>
  <c r="I13" i="4"/>
  <c r="E13" i="4"/>
  <c r="F13" i="4" s="1"/>
  <c r="A13" i="4"/>
  <c r="P12" i="4"/>
  <c r="Q12" i="4" s="1"/>
  <c r="B12" i="4" s="1"/>
  <c r="C12" i="4" s="1"/>
  <c r="J12" i="4"/>
  <c r="I12" i="4"/>
  <c r="E12" i="4"/>
  <c r="A12" i="4"/>
  <c r="Q11" i="4"/>
  <c r="B11" i="4" s="1"/>
  <c r="C11" i="4" s="1"/>
  <c r="P11" i="4"/>
  <c r="J11" i="4"/>
  <c r="I11" i="4"/>
  <c r="E11" i="4"/>
  <c r="F11" i="4" s="1"/>
  <c r="A11" i="4"/>
  <c r="P15" i="4"/>
  <c r="Q15" i="4" s="1"/>
  <c r="B15" i="4" s="1"/>
  <c r="C15" i="4" s="1"/>
  <c r="J15" i="4"/>
  <c r="I15" i="4"/>
  <c r="E15" i="4"/>
  <c r="A15" i="4"/>
  <c r="Q14" i="4"/>
  <c r="B14" i="4" s="1"/>
  <c r="P14" i="4"/>
  <c r="J14" i="4"/>
  <c r="I14" i="4"/>
  <c r="E14" i="4"/>
  <c r="A14" i="4"/>
  <c r="F15" i="4" l="1"/>
  <c r="F12" i="4"/>
  <c r="D11" i="4"/>
  <c r="H11" i="4" s="1"/>
  <c r="G11" i="4"/>
  <c r="G13" i="4"/>
  <c r="D13" i="4"/>
  <c r="H13" i="4" s="1"/>
  <c r="G12" i="4"/>
  <c r="D12" i="4"/>
  <c r="H12" i="4" s="1"/>
  <c r="F14" i="4"/>
  <c r="C14" i="4"/>
  <c r="G15" i="4"/>
  <c r="D15" i="4"/>
  <c r="H15" i="4" s="1"/>
  <c r="N8" i="24"/>
  <c r="N7" i="24"/>
  <c r="N6" i="24"/>
  <c r="N5" i="24"/>
  <c r="G14" i="4" l="1"/>
  <c r="D14" i="4"/>
  <c r="H14" i="4" s="1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l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<sst xmlns="http://schemas.openxmlformats.org/spreadsheetml/2006/main" count="136" uniqueCount="103">
  <si>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</si>
  <si>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</si>
  <si>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</si>
  <si>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</si>
  <si>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</si>
  <si>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</si>
  <si>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</si>
  <si>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</si>
  <si>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</si>
  <si>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</si>
  <si>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</si>
  <si>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</si>
  <si>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</si>
  <si>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</si>
  <si>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</si>
  <si>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</si>
  <si>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</si>
  <si>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</si>
  <si>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</si>
  <si>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</si>
  <si>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</si>
  <si>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</si>
  <si>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</si>
  <si>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</si>
  <si>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</si>
  <si>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</si>
  <si>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</si>
  <si>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</si>
  <si>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</si>
  <si>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</si>
  <si>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</si>
  <si>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</si>
  <si>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</si>
  <si>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</si>
  <si>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</si>
  <si>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</si>
  <si>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</si>
  <si>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</si>
  <si>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</si>
  <si>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</si>
  <si>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</si>
  <si>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</si>
  <si>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</si>
  <si>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</si>
  <si>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</si>
  <si>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</si>
  <si>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</si>
  <si>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</si>
  <si>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</si>
  <si>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</si>
  <si>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</si>
  <si>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</si>
  <si>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</si>
  <si>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</si>
  <si>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</si>
  <si>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</si>
  <si>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</si>
  <si>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</si>
  <si>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</si>
  <si>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</si>
  <si>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</si>
  <si>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</si>
  <si>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</si>
  <si>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</si>
  <si>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</si>
  <si>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</si>
  <si>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</si>
  <si>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</si>
  <si>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</si>
  <si>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</si>
  <si>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</si>
  <si>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</si>
  <si>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</si>
  <si>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</si>
  <si>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</si>
  <si>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</si>
  <si>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</si>
  <si>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</si>
  <si>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</si>
  <si>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</si>
  <si>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</si>
  <si>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</si>
  <si>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</si>
  <si>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</si>
  <si>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</si>
  <si>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</si>
  <si>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</si>
  <si>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</si>
  <si>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</si>
  <si>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</si>
  <si>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</si>
  <si>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</si>
  <si>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</si>
  <si>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</si>
  <si>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</si>
  <si>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</si>
  <si>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</si>
  <si>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Hall</t>
  </si>
  <si>
    <t>bed</t>
  </si>
  <si>
    <t>rate on BA</t>
  </si>
  <si>
    <t>BA</t>
  </si>
  <si>
    <t>Kitchen</t>
  </si>
  <si>
    <t>WC+Bath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</si>
</sst>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0" fillId="0" borderId="0" xfId="0" applyNumberFormat="1"/>
    <xf numFmtId="43" fontId="0" fillId="0" borderId="0" xfId="0" applyNumberFormat="1"/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38100</xdr:rowOff>
    </xdr:from>
    <xdr:to>
      <xdr:col>10</xdr:col>
      <xdr:colOff>514350</xdr:colOff>
      <xdr:row>31</xdr:row>
      <xdr:rowOff>152400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825" y="228600"/>
          <a:ext cx="5724525" cy="58293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554934</xdr:colOff>
      <xdr:row>2</xdr:row>
      <xdr:rowOff>132522</xdr:rowOff>
    </xdr:from>
    <xdr:to>
      <xdr:col>12</xdr:col>
      <xdr:colOff>564459</xdr:colOff>
      <xdr:row>33</xdr:row>
      <xdr:rowOff>56322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586" y="513522"/>
          <a:ext cx="4912830" cy="5829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6</xdr:row>
      <xdr:rowOff>85725</xdr:rowOff>
    </xdr:from>
    <xdr:to>
      <xdr:col>15</xdr:col>
      <xdr:colOff>533400</xdr:colOff>
      <xdr:row>34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1228725"/>
          <a:ext cx="9620250" cy="542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366347</xdr:colOff>
      <xdr:row>3</xdr:row>
      <xdr:rowOff>36634</xdr:rowOff>
    </xdr:from>
    <xdr:to>
      <xdr:col>12</xdr:col>
      <xdr:colOff>27986</xdr:colOff>
      <xdr:row>23</xdr:row>
      <xdr:rowOff>139696</xdr:rowOff>
    </xdr:to>
    <xdr:pic>
      <xdr:nvPicPr>
        <xdr:cNvPr id="5" name="Picture 4" descr="C:\Users\COMP\Downloads\WhatsApp Image 2023-08-08 at 5.31.0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2616" y="608134"/>
          <a:ext cx="5742985" cy="391306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50035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48000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48000</v>
      </c>
      <c r="D5" s="56" t="s">
        <v>61</v>
      </c>
      <c r="E5" s="57">
        <f>ROUND(C5/10.764,0)</f>
        <v>4459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35000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13000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0.25</v>
      </c>
      <c r="D8" s="98">
        <f>1-C8</f>
        <v>0.75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9750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44750</v>
      </c>
      <c r="D10" s="56" t="s">
        <v>61</v>
      </c>
      <c r="E10" s="57">
        <f>ROUND(C10/10.764,0)</f>
        <v>4157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1999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35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700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9">
        <f>E10*C16</f>
        <v>2909900</v>
      </c>
      <c r="D17" s="71"/>
      <c r="E17" s="71">
        <f>C16*2000</f>
        <v>1400000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3" workbookViewId="0">
      <selection activeCell="F31" sqref="F3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7" max="7" width="13.285156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74"/>
      <c r="D2" s="17"/>
      <c r="F2" s="74"/>
      <c r="G2" s="74"/>
    </row>
    <row r="3" spans="1:9">
      <c r="A3" s="15" t="s">
        <v>13</v>
      </c>
      <c r="B3" s="18"/>
      <c r="C3" s="19">
        <v>9100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7100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25</v>
      </c>
      <c r="D7" s="24"/>
      <c r="F7" s="74"/>
      <c r="G7" s="74"/>
    </row>
    <row r="8" spans="1:9">
      <c r="A8" s="15" t="s">
        <v>18</v>
      </c>
      <c r="B8" s="23"/>
      <c r="C8" s="24">
        <f>C9-C7</f>
        <v>35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37.5</v>
      </c>
      <c r="D10" s="24"/>
      <c r="F10" s="74"/>
      <c r="G10" s="74"/>
    </row>
    <row r="11" spans="1:9">
      <c r="A11" s="15"/>
      <c r="B11" s="25"/>
      <c r="C11" s="26">
        <f>C10%</f>
        <v>0.375</v>
      </c>
      <c r="D11" s="26"/>
      <c r="F11" s="74"/>
      <c r="G11" s="74"/>
    </row>
    <row r="12" spans="1:9">
      <c r="A12" s="15" t="s">
        <v>21</v>
      </c>
      <c r="B12" s="18"/>
      <c r="C12" s="19">
        <f>C6*C11</f>
        <v>750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1250</v>
      </c>
      <c r="D13" s="22"/>
      <c r="F13" s="74"/>
      <c r="G13" s="74"/>
    </row>
    <row r="14" spans="1:9">
      <c r="A14" s="15" t="s">
        <v>15</v>
      </c>
      <c r="B14" s="18"/>
      <c r="C14" s="19">
        <f>C5</f>
        <v>7100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8350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100</v>
      </c>
      <c r="B18" s="7"/>
      <c r="C18" s="72">
        <v>583</v>
      </c>
      <c r="D18" s="72"/>
      <c r="E18" s="73"/>
      <c r="F18" s="74"/>
      <c r="G18" s="74"/>
    </row>
    <row r="19" spans="1:7">
      <c r="A19" s="15"/>
      <c r="B19" s="6"/>
      <c r="C19" s="29">
        <f>C18*C16</f>
        <v>4868050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4162182.75</v>
      </c>
      <c r="C20" s="30">
        <f>C19*95%</f>
        <v>4624647.5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3894440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1166000</v>
      </c>
      <c r="D23" s="33">
        <f>D4*D18</f>
        <v>0</v>
      </c>
      <c r="G23">
        <v>4168750</v>
      </c>
    </row>
    <row r="24" spans="1:7">
      <c r="A24" s="15" t="s">
        <v>27</v>
      </c>
      <c r="G24" s="119">
        <v>4868050</v>
      </c>
    </row>
    <row r="25" spans="1:7">
      <c r="A25" s="34" t="s">
        <v>28</v>
      </c>
      <c r="B25" s="16"/>
      <c r="C25" s="30">
        <f>C19*0.025/12</f>
        <v>10141.770833333334</v>
      </c>
      <c r="D25" s="30"/>
      <c r="G25">
        <f>SUM(G23:G24)</f>
        <v>9036800</v>
      </c>
    </row>
    <row r="26" spans="1:7">
      <c r="C26" s="30"/>
      <c r="D26" s="30"/>
      <c r="G26" s="119">
        <v>400000</v>
      </c>
    </row>
    <row r="27" spans="1:7">
      <c r="C27" s="30"/>
      <c r="D27" s="30"/>
      <c r="G27">
        <f>SUM(G25:G26)</f>
        <v>9436800</v>
      </c>
    </row>
    <row r="28" spans="1:7">
      <c r="C28">
        <v>54.2</v>
      </c>
      <c r="D28" s="120">
        <f>C28*10.764</f>
        <v>583.40880000000004</v>
      </c>
      <c r="E28" s="118">
        <f>D28*1.2</f>
        <v>700.09055999999998</v>
      </c>
      <c r="G28">
        <f>G27*0.95</f>
        <v>8964960</v>
      </c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workbookViewId="0">
      <selection activeCell="H9" sqref="H9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3" zoomScale="115" zoomScaleNormal="115" workbookViewId="0">
      <selection activeCell="K6" sqref="K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zoomScale="70" zoomScaleNormal="70" workbookViewId="0">
      <selection activeCell="J15" sqref="J1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4" zoomScale="115" zoomScaleNormal="115" workbookViewId="0">
      <selection activeCell="J8" sqref="J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I20"/>
  <sheetViews>
    <sheetView workbookViewId="0">
      <selection activeCell="F7" sqref="F7"/>
    </sheetView>
  </sheetViews>
  <sheetFormatPr defaultRowHeight="15"/>
  <sheetData>
    <row r="4" spans="6:9">
      <c r="F4" s="71" t="s">
        <v>97</v>
      </c>
      <c r="G4">
        <v>11.1</v>
      </c>
      <c r="H4">
        <v>10.1</v>
      </c>
      <c r="I4">
        <f>G4*H4</f>
        <v>112.11</v>
      </c>
    </row>
    <row r="5" spans="6:9">
      <c r="F5" s="71" t="s">
        <v>101</v>
      </c>
      <c r="G5">
        <v>10.6</v>
      </c>
      <c r="H5">
        <v>7.3</v>
      </c>
      <c r="I5" s="71">
        <f t="shared" ref="I5:I7" si="0">G5*H5</f>
        <v>77.38</v>
      </c>
    </row>
    <row r="6" spans="6:9">
      <c r="F6" s="71" t="s">
        <v>98</v>
      </c>
      <c r="G6">
        <v>7.1</v>
      </c>
      <c r="H6">
        <v>7.1</v>
      </c>
      <c r="I6" s="71">
        <f t="shared" si="0"/>
        <v>50.41</v>
      </c>
    </row>
    <row r="7" spans="6:9">
      <c r="F7" s="71" t="s">
        <v>102</v>
      </c>
      <c r="G7">
        <v>13.1</v>
      </c>
      <c r="H7">
        <v>9.6</v>
      </c>
      <c r="I7" s="71">
        <f t="shared" si="0"/>
        <v>125.75999999999999</v>
      </c>
    </row>
    <row r="8" spans="6:9">
      <c r="F8" s="71"/>
      <c r="I8" s="71">
        <f>SUM(I4:I7)</f>
        <v>365.65999999999997</v>
      </c>
    </row>
    <row r="9" spans="6:9">
      <c r="F9" s="71"/>
      <c r="I9" s="71"/>
    </row>
    <row r="10" spans="6:9">
      <c r="F10" s="71"/>
      <c r="I10" s="71"/>
    </row>
    <row r="12" spans="6:9">
      <c r="F12" s="71"/>
      <c r="I12" s="71"/>
    </row>
    <row r="13" spans="6:9">
      <c r="F13" s="71"/>
      <c r="I13" s="71"/>
    </row>
    <row r="14" spans="6:9">
      <c r="F14" s="71"/>
      <c r="I14" s="71"/>
    </row>
    <row r="15" spans="6:9">
      <c r="F15" s="71"/>
    </row>
    <row r="17" spans="6:9">
      <c r="F17" s="71"/>
    </row>
    <row r="18" spans="6:9">
      <c r="F18" s="71"/>
      <c r="I18" s="71"/>
    </row>
    <row r="19" spans="6:9">
      <c r="F19" s="71"/>
      <c r="I19" s="71"/>
    </row>
    <row r="20" spans="6:9">
      <c r="F20" s="71"/>
      <c r="I20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2024-11-27T13:15:32Z</dcterms:modified>
</cp:coreProperties>
</file>