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Office, Gala &amp; Shop Folder\Cruise Electric\Cruise Electric Building No. A\"/>
    </mc:Choice>
  </mc:AlternateContent>
  <xr:revisionPtr revIDLastSave="0" documentId="13_ncr:1_{D3D046CE-2890-44F9-87F3-64A7527633C2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Calculation VCIPL" sheetId="23" r:id="rId1"/>
    <sheet name="RR Rate" sheetId="33" r:id="rId2"/>
    <sheet name="Sheet2" sheetId="28" r:id="rId3"/>
    <sheet name="Sheet3" sheetId="29" r:id="rId4"/>
    <sheet name="Sheet4" sheetId="30" r:id="rId5"/>
    <sheet name="Sheet5" sheetId="31" r:id="rId6"/>
    <sheet name="Sheet6" sheetId="3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" i="23" l="1"/>
  <c r="Z21" i="32"/>
  <c r="Z20" i="31"/>
  <c r="Z19" i="30"/>
  <c r="S20" i="29"/>
  <c r="S27" i="28"/>
  <c r="I16" i="23"/>
  <c r="I15" i="23"/>
  <c r="I14" i="23"/>
  <c r="H10" i="23"/>
  <c r="B18" i="23"/>
  <c r="G10" i="23"/>
  <c r="I9" i="23"/>
  <c r="I8" i="23"/>
  <c r="I7" i="23"/>
  <c r="I6" i="23"/>
  <c r="I5" i="23"/>
  <c r="C3" i="33"/>
  <c r="E2" i="33"/>
  <c r="F2" i="33" s="1"/>
  <c r="G2" i="33" s="1"/>
  <c r="H2" i="33" s="1"/>
  <c r="I2" i="33" s="1"/>
  <c r="J2" i="33" s="1"/>
  <c r="K2" i="33" s="1"/>
  <c r="L2" i="33" s="1"/>
  <c r="M2" i="33" s="1"/>
  <c r="C7" i="33"/>
  <c r="C6" i="33"/>
  <c r="B7" i="23"/>
  <c r="B23" i="23" l="1"/>
  <c r="B84" i="23"/>
  <c r="B8" i="23"/>
  <c r="B6" i="23"/>
  <c r="B24" i="23" s="1"/>
  <c r="B5" i="23"/>
  <c r="B14" i="23" s="1"/>
  <c r="B10" i="23" l="1"/>
  <c r="B11" i="23" s="1"/>
  <c r="B12" i="23" l="1"/>
  <c r="B13" i="23" s="1"/>
  <c r="B16" i="23" s="1"/>
  <c r="B19" i="23" l="1"/>
  <c r="B20" i="23" s="1"/>
  <c r="B25" i="23" l="1"/>
  <c r="B22" i="23"/>
  <c r="B21" i="23"/>
</calcChain>
</file>

<file path=xl/sharedStrings.xml><?xml version="1.0" encoding="utf-8"?>
<sst xmlns="http://schemas.openxmlformats.org/spreadsheetml/2006/main" count="34" uniqueCount="33">
  <si>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</si>
  <si>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</si>
  <si>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</si>
  <si>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</si>
  <si>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</si>
  <si>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</si>
  <si>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</si>
  <si>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</si>
  <si>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</si>
  <si>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</si>
  <si>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RV</t>
  </si>
  <si>
    <t>DV</t>
  </si>
  <si>
    <t>IV</t>
  </si>
  <si>
    <t>Rental Value</t>
  </si>
  <si>
    <t>FMV</t>
  </si>
  <si>
    <t>Govt. Value</t>
  </si>
  <si>
    <t>rate on CA</t>
  </si>
  <si>
    <t>Total Composite Rate</t>
  </si>
  <si>
    <t>Construction Rate</t>
  </si>
  <si>
    <t>M. F.</t>
  </si>
  <si>
    <t>Depricated CC Rate</t>
  </si>
  <si>
    <t>Land Rate in Sq. M.</t>
  </si>
  <si>
    <t>Land Rate in Sq. Ft.</t>
  </si>
  <si>
    <t>Composite rate</t>
  </si>
  <si>
    <t>SBUA</t>
  </si>
  <si>
    <t>Gala Value</t>
  </si>
  <si>
    <t>Consider MF 0.5 as age of building is &gt; 25 years</t>
  </si>
  <si>
    <t>Gala No. 5, 6, 17, 18 &amp; 19</t>
  </si>
  <si>
    <t>Gala No.</t>
  </si>
  <si>
    <t>Ground Floor SBUA in Sq. Ft.</t>
  </si>
  <si>
    <t>1st Floor SBUA in Sq. Ft.</t>
  </si>
  <si>
    <t>Total SBUA in Sq. Ft.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</si>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</sst>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9">
    <xf numFmtId="0" fontId="0" fillId="0" borderId="0" xfId="0"/>
    <xf numFmtId="0" fontId="0" fillId="0" borderId="1" xfId="0" applyBorder="1"/>
    <xf numFmtId="0" fontId="3" fillId="0" borderId="2" xfId="0" applyFont="1" applyBorder="1"/>
    <xf numFmtId="0" fontId="3" fillId="0" borderId="3" xfId="0" applyFont="1" applyBorder="1"/>
    <xf numFmtId="0" fontId="0" fillId="0" borderId="4" xfId="0" applyBorder="1"/>
    <xf numFmtId="0" fontId="3" fillId="0" borderId="0" xfId="0" applyFont="1"/>
    <xf numFmtId="0" fontId="3" fillId="0" borderId="5" xfId="0" applyFont="1" applyBorder="1"/>
    <xf numFmtId="43" fontId="4" fillId="0" borderId="0" xfId="1" applyFont="1" applyBorder="1"/>
    <xf numFmtId="43" fontId="4" fillId="2" borderId="0" xfId="1" applyFont="1" applyFill="1" applyBorder="1"/>
    <xf numFmtId="0" fontId="0" fillId="0" borderId="4" xfId="0" applyBorder="1" applyAlignment="1">
      <alignment wrapText="1"/>
    </xf>
    <xf numFmtId="43" fontId="4" fillId="0" borderId="0" xfId="1" applyFont="1" applyFill="1" applyBorder="1"/>
    <xf numFmtId="0" fontId="4" fillId="0" borderId="0" xfId="0" applyFont="1"/>
    <xf numFmtId="10" fontId="4" fillId="0" borderId="0" xfId="0" applyNumberFormat="1" applyFont="1"/>
    <xf numFmtId="0" fontId="0" fillId="2" borderId="4" xfId="0" applyFill="1" applyBorder="1"/>
    <xf numFmtId="43" fontId="4" fillId="0" borderId="0" xfId="0" applyNumberFormat="1" applyFont="1"/>
    <xf numFmtId="43" fontId="3" fillId="0" borderId="0" xfId="0" applyNumberFormat="1" applyFont="1"/>
    <xf numFmtId="0" fontId="0" fillId="0" borderId="6" xfId="0" applyBorder="1"/>
    <xf numFmtId="43" fontId="3" fillId="0" borderId="7" xfId="0" applyNumberFormat="1" applyFont="1" applyBorder="1"/>
    <xf numFmtId="0" fontId="3" fillId="0" borderId="4" xfId="0" applyFont="1" applyBorder="1"/>
    <xf numFmtId="9" fontId="0" fillId="0" borderId="0" xfId="0" applyNumberFormat="1"/>
    <xf numFmtId="0" fontId="5" fillId="0" borderId="0" xfId="0" applyFont="1"/>
    <xf numFmtId="0" fontId="0" fillId="0" borderId="8" xfId="0" applyBorder="1"/>
    <xf numFmtId="43" fontId="0" fillId="0" borderId="8" xfId="1" applyFont="1" applyBorder="1"/>
    <xf numFmtId="43" fontId="0" fillId="0" borderId="0" xfId="0" applyNumberFormat="1"/>
    <xf numFmtId="43" fontId="1" fillId="0" borderId="4" xfId="0" applyNumberFormat="1" applyFont="1" applyBorder="1"/>
    <xf numFmtId="43" fontId="4" fillId="0" borderId="0" xfId="1" applyFont="1"/>
    <xf numFmtId="43" fontId="4" fillId="2" borderId="0" xfId="1" applyFont="1" applyFill="1"/>
    <xf numFmtId="43" fontId="0" fillId="0" borderId="8" xfId="0" applyNumberFormat="1" applyBorder="1"/>
    <xf numFmtId="0" fontId="6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43" fontId="0" fillId="0" borderId="8" xfId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43" fontId="6" fillId="0" borderId="8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13</xdr:row>
      <xdr:rowOff>114300</xdr:rowOff>
    </xdr:from>
    <xdr:to>
      <xdr:col>8</xdr:col>
      <xdr:colOff>181689</xdr:colOff>
      <xdr:row>56</xdr:row>
      <xdr:rowOff>134496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B73C2-5910-6001-F558-603E3FA8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2209800"/>
          <a:ext cx="5115639" cy="8211696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12</xdr:row>
      <xdr:rowOff>180975</xdr:rowOff>
    </xdr:from>
    <xdr:to>
      <xdr:col>19</xdr:col>
      <xdr:colOff>286558</xdr:colOff>
      <xdr:row>43</xdr:row>
      <xdr:rowOff>105589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42545F-DEC6-2150-0F94-5699C84C4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6950" y="2085975"/>
          <a:ext cx="5792008" cy="5830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420605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D2AB4-7483-0B96-BB2D-C9278F1F6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83805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439658</xdr:colOff>
      <xdr:row>39</xdr:row>
      <xdr:rowOff>162985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203D7B-EA69-EB82-77A8-76BE7F114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02858" cy="7592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430727</xdr:colOff>
      <xdr:row>44</xdr:row>
      <xdr:rowOff>153591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1B609F-0897-4595-B035-5BF36CFDF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61127" cy="8535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335464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0B2028-A211-E8D5-BADB-FE9D96AE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65864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525990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72BFAF-2E9C-76A8-F7ED-CEF12BA9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56390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tabSelected="1" workbookViewId="0">
      <selection activeCell="B19" sqref="B19"/>
    </sheetView>
  </sheetViews>
  <sheetFormatPr defaultColWidth="14.140625" defaultRowHeight="15" x14ac:dyDescent="0.25"/>
  <cols>
    <col min="1" max="1" width="21.7109375" bestFit="1" customWidth="1"/>
    <col min="2" max="2" width="14.28515625" style="5" bestFit="1" customWidth="1"/>
    <col min="3" max="3" width="14.140625" style="5"/>
  </cols>
  <sheetData>
    <row r="1" spans="1:9" x14ac:dyDescent="0.25">
      <c r="A1" s="1"/>
      <c r="B1" s="2"/>
      <c r="C1" s="3"/>
    </row>
    <row r="2" spans="1:9" x14ac:dyDescent="0.25">
      <c r="A2" s="33" t="s">
        <v>27</v>
      </c>
      <c r="B2" s="34"/>
      <c r="C2" s="6"/>
    </row>
    <row r="3" spans="1:9" x14ac:dyDescent="0.25">
      <c r="A3" s="4" t="s">
        <v>0</v>
      </c>
      <c r="B3" s="7">
        <v>4250</v>
      </c>
      <c r="C3" s="8" t="s">
        <v>16</v>
      </c>
    </row>
    <row r="4" spans="1:9" ht="30" x14ac:dyDescent="0.25">
      <c r="A4" s="9" t="s">
        <v>1</v>
      </c>
      <c r="B4" s="7">
        <v>1500</v>
      </c>
      <c r="C4" s="10"/>
      <c r="F4" s="28" t="s">
        <v>28</v>
      </c>
      <c r="G4" s="28" t="s">
        <v>29</v>
      </c>
      <c r="H4" s="28" t="s">
        <v>30</v>
      </c>
      <c r="I4" s="28" t="s">
        <v>31</v>
      </c>
    </row>
    <row r="5" spans="1:9" x14ac:dyDescent="0.25">
      <c r="A5" s="4" t="s">
        <v>2</v>
      </c>
      <c r="B5" s="7">
        <f>B3-B4</f>
        <v>2750</v>
      </c>
      <c r="C5" s="10"/>
      <c r="F5" s="29">
        <v>5</v>
      </c>
      <c r="G5" s="30">
        <v>953.12</v>
      </c>
      <c r="H5" s="30">
        <v>1012.94</v>
      </c>
      <c r="I5" s="30">
        <f>G5+H5</f>
        <v>1966.06</v>
      </c>
    </row>
    <row r="6" spans="1:9" x14ac:dyDescent="0.25">
      <c r="A6" s="4" t="s">
        <v>3</v>
      </c>
      <c r="B6" s="7">
        <f>B4</f>
        <v>1500</v>
      </c>
      <c r="C6" s="10"/>
      <c r="F6" s="29">
        <v>6</v>
      </c>
      <c r="G6" s="30">
        <v>953.12</v>
      </c>
      <c r="H6" s="30">
        <v>1012.94</v>
      </c>
      <c r="I6" s="30">
        <f>G6+H6</f>
        <v>1966.06</v>
      </c>
    </row>
    <row r="7" spans="1:9" x14ac:dyDescent="0.25">
      <c r="A7" s="4" t="s">
        <v>4</v>
      </c>
      <c r="B7" s="11">
        <f>C7-C8</f>
        <v>27</v>
      </c>
      <c r="C7" s="11">
        <v>2024</v>
      </c>
      <c r="F7" s="29">
        <v>17</v>
      </c>
      <c r="G7" s="30">
        <v>1038.3399999999999</v>
      </c>
      <c r="H7" s="30">
        <v>1038.3399999999999</v>
      </c>
      <c r="I7" s="30">
        <f>G7+H7</f>
        <v>2076.6799999999998</v>
      </c>
    </row>
    <row r="8" spans="1:9" x14ac:dyDescent="0.25">
      <c r="A8" s="4" t="s">
        <v>5</v>
      </c>
      <c r="B8" s="11">
        <f>B9-B7</f>
        <v>33</v>
      </c>
      <c r="C8" s="11">
        <v>1997</v>
      </c>
      <c r="F8" s="29">
        <v>18</v>
      </c>
      <c r="G8" s="30">
        <v>1038.3399999999999</v>
      </c>
      <c r="H8" s="30">
        <v>1038.3399999999999</v>
      </c>
      <c r="I8" s="30">
        <f>G8+H8</f>
        <v>2076.6799999999998</v>
      </c>
    </row>
    <row r="9" spans="1:9" x14ac:dyDescent="0.25">
      <c r="A9" s="4" t="s">
        <v>6</v>
      </c>
      <c r="B9" s="11">
        <v>60</v>
      </c>
      <c r="C9" s="11"/>
      <c r="F9" s="29">
        <v>19</v>
      </c>
      <c r="G9" s="30">
        <v>1038.3399999999999</v>
      </c>
      <c r="H9" s="30">
        <v>1038.3399999999999</v>
      </c>
      <c r="I9" s="30">
        <f>G9+H9</f>
        <v>2076.6799999999998</v>
      </c>
    </row>
    <row r="10" spans="1:9" ht="30" x14ac:dyDescent="0.25">
      <c r="A10" s="9" t="s">
        <v>7</v>
      </c>
      <c r="B10" s="11">
        <f>90*B7/B9</f>
        <v>40.5</v>
      </c>
      <c r="C10" s="11"/>
      <c r="F10" s="31" t="s">
        <v>32</v>
      </c>
      <c r="G10" s="32">
        <f>SUM(G5:G9)</f>
        <v>5021.26</v>
      </c>
      <c r="H10" s="32">
        <f t="shared" ref="H10:I10" si="0">SUM(H5:H9)</f>
        <v>5140.9000000000005</v>
      </c>
      <c r="I10" s="32">
        <f>SUM(I5:I9)</f>
        <v>10162.16</v>
      </c>
    </row>
    <row r="11" spans="1:9" x14ac:dyDescent="0.25">
      <c r="A11" s="4"/>
      <c r="B11" s="12">
        <f>B10%</f>
        <v>0.40500000000000003</v>
      </c>
      <c r="C11" s="12"/>
    </row>
    <row r="12" spans="1:9" x14ac:dyDescent="0.25">
      <c r="A12" s="4" t="s">
        <v>8</v>
      </c>
      <c r="B12" s="7">
        <f>ROUND(B6*B11,0)</f>
        <v>608</v>
      </c>
      <c r="C12" s="10"/>
    </row>
    <row r="13" spans="1:9" x14ac:dyDescent="0.25">
      <c r="A13" s="4" t="s">
        <v>9</v>
      </c>
      <c r="B13" s="7">
        <f>B6-B12</f>
        <v>892</v>
      </c>
      <c r="C13" s="10"/>
    </row>
    <row r="14" spans="1:9" x14ac:dyDescent="0.25">
      <c r="A14" s="4" t="s">
        <v>2</v>
      </c>
      <c r="B14" s="7">
        <f>B5</f>
        <v>2750</v>
      </c>
      <c r="C14" s="10"/>
      <c r="G14" s="38">
        <v>34.22</v>
      </c>
      <c r="H14" s="38">
        <v>44.98</v>
      </c>
      <c r="I14" s="38">
        <f>G14*H14</f>
        <v>1539.2155999999998</v>
      </c>
    </row>
    <row r="15" spans="1:9" x14ac:dyDescent="0.25">
      <c r="B15" s="7"/>
      <c r="C15" s="10"/>
      <c r="G15" s="38">
        <v>54.53</v>
      </c>
      <c r="H15" s="38">
        <v>44.41</v>
      </c>
      <c r="I15" s="38">
        <f>G15*H15</f>
        <v>2421.6772999999998</v>
      </c>
    </row>
    <row r="16" spans="1:9" x14ac:dyDescent="0.25">
      <c r="A16" s="13" t="s">
        <v>17</v>
      </c>
      <c r="B16" s="8">
        <f>ROUND(B14+B13,0)</f>
        <v>3642</v>
      </c>
      <c r="C16" s="10"/>
      <c r="I16" s="23">
        <f>SUM(I14:I15)</f>
        <v>3960.8928999999998</v>
      </c>
    </row>
    <row r="17" spans="1:3" x14ac:dyDescent="0.25">
      <c r="B17" s="11"/>
      <c r="C17" s="11"/>
    </row>
    <row r="18" spans="1:3" x14ac:dyDescent="0.25">
      <c r="A18" s="13" t="s">
        <v>24</v>
      </c>
      <c r="B18" s="26">
        <f>I10</f>
        <v>10162.16</v>
      </c>
      <c r="C18" s="25"/>
    </row>
    <row r="19" spans="1:3" x14ac:dyDescent="0.25">
      <c r="A19" s="13" t="s">
        <v>25</v>
      </c>
      <c r="B19" s="26">
        <f>ROUND(B18*B16,0)</f>
        <v>37010587</v>
      </c>
      <c r="C19" s="25"/>
    </row>
    <row r="20" spans="1:3" x14ac:dyDescent="0.25">
      <c r="A20" s="4" t="s">
        <v>14</v>
      </c>
      <c r="B20" s="14">
        <f>B19</f>
        <v>37010587</v>
      </c>
      <c r="C20" s="24"/>
    </row>
    <row r="21" spans="1:3" x14ac:dyDescent="0.25">
      <c r="A21" s="4" t="s">
        <v>10</v>
      </c>
      <c r="B21" s="15">
        <f>ROUND(B20*90%,0)</f>
        <v>33309528</v>
      </c>
      <c r="C21" s="14"/>
    </row>
    <row r="22" spans="1:3" x14ac:dyDescent="0.25">
      <c r="A22" s="4" t="s">
        <v>11</v>
      </c>
      <c r="B22" s="15">
        <f>ROUND(B20*80%,0)</f>
        <v>29608470</v>
      </c>
      <c r="C22" s="15"/>
    </row>
    <row r="23" spans="1:3" x14ac:dyDescent="0.25">
      <c r="A23" s="4" t="s">
        <v>15</v>
      </c>
      <c r="B23" s="15">
        <f>ROUND(B18*'RR Rate'!C7,0)</f>
        <v>10467025</v>
      </c>
      <c r="C23" s="11"/>
    </row>
    <row r="24" spans="1:3" x14ac:dyDescent="0.25">
      <c r="A24" s="16" t="s">
        <v>12</v>
      </c>
      <c r="B24" s="17">
        <f>B18*B6</f>
        <v>15243240</v>
      </c>
      <c r="C24" s="17"/>
    </row>
    <row r="25" spans="1:3" x14ac:dyDescent="0.25">
      <c r="A25" s="18" t="s">
        <v>13</v>
      </c>
      <c r="B25" s="15">
        <f>ROUND(B20*0.035/12,0)</f>
        <v>107948</v>
      </c>
      <c r="C25" s="15"/>
    </row>
    <row r="26" spans="1:3" x14ac:dyDescent="0.25">
      <c r="B26" s="15"/>
      <c r="C26" s="15"/>
    </row>
    <row r="27" spans="1:3" x14ac:dyDescent="0.25">
      <c r="B27" s="15"/>
      <c r="C27" s="14"/>
    </row>
    <row r="28" spans="1:3" x14ac:dyDescent="0.25">
      <c r="B28"/>
      <c r="C28" s="23"/>
    </row>
    <row r="29" spans="1:3" x14ac:dyDescent="0.25">
      <c r="B29"/>
      <c r="C29"/>
    </row>
    <row r="30" spans="1:3" x14ac:dyDescent="0.25">
      <c r="B30"/>
      <c r="C30"/>
    </row>
    <row r="31" spans="1:3" x14ac:dyDescent="0.25">
      <c r="B31"/>
      <c r="C31"/>
    </row>
    <row r="32" spans="1:3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19"/>
    </row>
    <row r="59" spans="1:1" ht="15.75" x14ac:dyDescent="0.25">
      <c r="A59" s="20"/>
    </row>
    <row r="60" spans="1:1" ht="15.75" x14ac:dyDescent="0.25">
      <c r="A60" s="20"/>
    </row>
    <row r="61" spans="1:1" ht="15.75" x14ac:dyDescent="0.25">
      <c r="A61" s="20"/>
    </row>
    <row r="62" spans="1:1" ht="15.75" x14ac:dyDescent="0.25">
      <c r="A62" s="20"/>
    </row>
    <row r="63" spans="1:1" ht="15.75" x14ac:dyDescent="0.25">
      <c r="A63" s="20"/>
    </row>
    <row r="64" spans="1:1" ht="15.75" x14ac:dyDescent="0.25">
      <c r="A64" s="20"/>
    </row>
    <row r="65" spans="1:1" ht="15.75" x14ac:dyDescent="0.25">
      <c r="A65" s="20"/>
    </row>
    <row r="84" spans="2:2" x14ac:dyDescent="0.25">
      <c r="B84" s="5">
        <f>B83*B82</f>
        <v>0</v>
      </c>
    </row>
  </sheetData>
  <mergeCells count="1">
    <mergeCell ref="A2:B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48B9B-2EC2-4ED8-A8BF-8CFB666F8FD5}">
  <dimension ref="B1:M7"/>
  <sheetViews>
    <sheetView workbookViewId="0">
      <selection activeCell="C7" sqref="C7"/>
    </sheetView>
  </sheetViews>
  <sheetFormatPr defaultRowHeight="15" x14ac:dyDescent="0.25"/>
  <cols>
    <col min="1" max="1" width="3.28515625" bestFit="1" customWidth="1"/>
    <col min="2" max="2" width="18.42578125" customWidth="1"/>
  </cols>
  <sheetData>
    <row r="1" spans="2:13" x14ac:dyDescent="0.25">
      <c r="B1" s="21"/>
      <c r="C1" s="21"/>
      <c r="D1" s="21">
        <v>2015</v>
      </c>
      <c r="E1" s="21">
        <v>2016</v>
      </c>
      <c r="F1" s="21">
        <v>2017</v>
      </c>
      <c r="G1" s="21">
        <v>2018</v>
      </c>
      <c r="H1" s="21">
        <v>2019</v>
      </c>
      <c r="I1" s="21">
        <v>2020</v>
      </c>
      <c r="J1" s="21">
        <v>2021</v>
      </c>
      <c r="K1" s="21">
        <v>2022</v>
      </c>
      <c r="L1" s="21">
        <v>2023</v>
      </c>
      <c r="M1" s="21">
        <v>2024</v>
      </c>
    </row>
    <row r="2" spans="2:13" x14ac:dyDescent="0.25">
      <c r="B2" s="21" t="s">
        <v>21</v>
      </c>
      <c r="C2" s="22">
        <v>3010</v>
      </c>
      <c r="D2" s="22">
        <v>1940</v>
      </c>
      <c r="E2" s="27">
        <f>ROUND(D2*105%,0)</f>
        <v>2037</v>
      </c>
      <c r="F2" s="27">
        <f t="shared" ref="F2:M2" si="0">ROUND(E2*105%,0)</f>
        <v>2139</v>
      </c>
      <c r="G2" s="27">
        <f t="shared" si="0"/>
        <v>2246</v>
      </c>
      <c r="H2" s="27">
        <f t="shared" si="0"/>
        <v>2358</v>
      </c>
      <c r="I2" s="27">
        <f t="shared" si="0"/>
        <v>2476</v>
      </c>
      <c r="J2" s="27">
        <f t="shared" si="0"/>
        <v>2600</v>
      </c>
      <c r="K2" s="27">
        <f t="shared" si="0"/>
        <v>2730</v>
      </c>
      <c r="L2" s="27">
        <f t="shared" si="0"/>
        <v>2867</v>
      </c>
      <c r="M2" s="27">
        <f t="shared" si="0"/>
        <v>3010</v>
      </c>
    </row>
    <row r="3" spans="2:13" x14ac:dyDescent="0.25">
      <c r="B3" s="21" t="s">
        <v>22</v>
      </c>
      <c r="C3" s="22">
        <f>ROUND(C2/10.764,0)</f>
        <v>280</v>
      </c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13" x14ac:dyDescent="0.25">
      <c r="B4" s="21" t="s">
        <v>18</v>
      </c>
      <c r="C4" s="22">
        <v>1500</v>
      </c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13" x14ac:dyDescent="0.25">
      <c r="B5" s="21" t="s">
        <v>19</v>
      </c>
      <c r="C5" s="22">
        <v>0.5</v>
      </c>
      <c r="D5" s="35" t="s">
        <v>26</v>
      </c>
      <c r="E5" s="36"/>
      <c r="F5" s="36"/>
      <c r="G5" s="36"/>
      <c r="H5" s="36"/>
      <c r="I5" s="36"/>
      <c r="J5" s="36"/>
      <c r="K5" s="36"/>
      <c r="L5" s="36"/>
      <c r="M5" s="37"/>
    </row>
    <row r="6" spans="2:13" x14ac:dyDescent="0.25">
      <c r="B6" s="21" t="s">
        <v>20</v>
      </c>
      <c r="C6" s="22">
        <f>C4*C5</f>
        <v>750</v>
      </c>
      <c r="D6" s="21"/>
      <c r="E6" s="21"/>
      <c r="F6" s="21"/>
      <c r="G6" s="21"/>
      <c r="H6" s="21"/>
      <c r="I6" s="21"/>
      <c r="J6" s="21"/>
      <c r="K6" s="21"/>
      <c r="L6" s="21"/>
      <c r="M6" s="21"/>
    </row>
    <row r="7" spans="2:13" x14ac:dyDescent="0.25">
      <c r="B7" s="21" t="s">
        <v>23</v>
      </c>
      <c r="C7" s="27">
        <f>C3+C6</f>
        <v>1030</v>
      </c>
      <c r="D7" s="21"/>
      <c r="E7" s="21"/>
      <c r="F7" s="21"/>
      <c r="G7" s="21"/>
      <c r="H7" s="21"/>
      <c r="I7" s="21"/>
      <c r="J7" s="21"/>
      <c r="K7" s="21"/>
      <c r="L7" s="21"/>
      <c r="M7" s="21"/>
    </row>
  </sheetData>
  <mergeCells count="1">
    <mergeCell ref="D5:M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4F3A3-BDB3-4F08-97AF-1ADAD26A4303}">
  <dimension ref="S25:S27"/>
  <sheetViews>
    <sheetView topLeftCell="A11" workbookViewId="0">
      <selection activeCell="S28" sqref="S28"/>
    </sheetView>
  </sheetViews>
  <sheetFormatPr defaultRowHeight="15" x14ac:dyDescent="0.25"/>
  <sheetData>
    <row r="25" spans="19:19" x14ac:dyDescent="0.25">
      <c r="S25">
        <v>3370000</v>
      </c>
    </row>
    <row r="26" spans="19:19" x14ac:dyDescent="0.25">
      <c r="S26">
        <v>834</v>
      </c>
    </row>
    <row r="27" spans="19:19" x14ac:dyDescent="0.25">
      <c r="S27">
        <f>S25/S26</f>
        <v>4040.7673860911273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8DCB9-232C-4E47-8F23-72119F4EC0A3}">
  <dimension ref="S18:S20"/>
  <sheetViews>
    <sheetView workbookViewId="0">
      <selection activeCell="S19" sqref="S19"/>
    </sheetView>
  </sheetViews>
  <sheetFormatPr defaultRowHeight="15" x14ac:dyDescent="0.25"/>
  <sheetData>
    <row r="18" spans="19:19" x14ac:dyDescent="0.25">
      <c r="S18">
        <v>8870000</v>
      </c>
    </row>
    <row r="19" spans="19:19" x14ac:dyDescent="0.25">
      <c r="S19">
        <v>1750</v>
      </c>
    </row>
    <row r="20" spans="19:19" x14ac:dyDescent="0.25">
      <c r="S20">
        <f>S18/S19</f>
        <v>5068.5714285714284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CFC8-7C7B-4653-B5DA-7C7B98B9CFCE}">
  <dimension ref="Z17:Z19"/>
  <sheetViews>
    <sheetView workbookViewId="0">
      <selection activeCell="Z19" sqref="Z19"/>
    </sheetView>
  </sheetViews>
  <sheetFormatPr defaultRowHeight="15" x14ac:dyDescent="0.25"/>
  <sheetData>
    <row r="17" spans="26:26" x14ac:dyDescent="0.25">
      <c r="Z17">
        <v>7800000</v>
      </c>
    </row>
    <row r="18" spans="26:26" x14ac:dyDescent="0.25">
      <c r="Z18">
        <v>2100</v>
      </c>
    </row>
    <row r="19" spans="26:26" x14ac:dyDescent="0.25">
      <c r="Z19">
        <f>Z17/Z18</f>
        <v>3714.2857142857142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F48A4-2F3F-4063-A50A-F07329452AC8}">
  <dimension ref="Z18:Z20"/>
  <sheetViews>
    <sheetView workbookViewId="0">
      <selection activeCell="Z21" sqref="Z21"/>
    </sheetView>
  </sheetViews>
  <sheetFormatPr defaultRowHeight="15" x14ac:dyDescent="0.25"/>
  <sheetData>
    <row r="18" spans="26:26" x14ac:dyDescent="0.25">
      <c r="Z18">
        <v>6500000</v>
      </c>
    </row>
    <row r="19" spans="26:26" x14ac:dyDescent="0.25">
      <c r="Z19">
        <v>1500</v>
      </c>
    </row>
    <row r="20" spans="26:26" x14ac:dyDescent="0.25">
      <c r="Z20">
        <f>Z18/Z19</f>
        <v>4333.333333333333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53154-7998-4E2E-8540-6337BC12CC73}">
  <dimension ref="Z19:Z21"/>
  <sheetViews>
    <sheetView workbookViewId="0">
      <selection activeCell="Z22" sqref="Z22"/>
    </sheetView>
  </sheetViews>
  <sheetFormatPr defaultRowHeight="15" x14ac:dyDescent="0.25"/>
  <sheetData>
    <row r="19" spans="26:26" x14ac:dyDescent="0.25">
      <c r="Z19">
        <v>5300000</v>
      </c>
    </row>
    <row r="20" spans="26:26" x14ac:dyDescent="0.25">
      <c r="Z20">
        <v>963</v>
      </c>
    </row>
    <row r="21" spans="26:26" x14ac:dyDescent="0.25">
      <c r="Z21">
        <f>Z19/Z20</f>
        <v>5503.6344755970922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Calculation VCIPL</vt:lpstr>
      <vt:lpstr>RR Rate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2024-12-09T06:11:45Z</dcterms:modified>
</cp:coreProperties>
</file>