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Sion\Sandeep Baliram Tawade\"/>
    </mc:Choice>
  </mc:AlternateContent>
  <xr:revisionPtr revIDLastSave="0" documentId="13_ncr:1_{FF0BC7B2-E52E-41AF-8B34-CFBA53F5EF3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C14" i="4" l="1"/>
  <c r="C15" i="4"/>
  <c r="J29" i="4"/>
  <c r="J20" i="4"/>
  <c r="J21" i="4" s="1"/>
  <c r="J22" i="4" s="1"/>
  <c r="Q28" i="4"/>
  <c r="Q27" i="4"/>
  <c r="Q26" i="4"/>
  <c r="Q25" i="4"/>
  <c r="Q24" i="4"/>
  <c r="Q23" i="4"/>
  <c r="Q22" i="4"/>
  <c r="Q21" i="4"/>
  <c r="Q20" i="4"/>
  <c r="Q29" i="4" s="1"/>
  <c r="P2" i="4" l="1"/>
  <c r="P8" i="4" l="1"/>
  <c r="P7" i="4"/>
  <c r="P6" i="4"/>
  <c r="P5" i="4"/>
  <c r="P4" i="4"/>
  <c r="P3" i="4"/>
  <c r="P12" i="4" l="1"/>
  <c r="P11" i="4"/>
  <c r="P10" i="4"/>
  <c r="P9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<sst xmlns="http://schemas.openxmlformats.org/spreadsheetml/2006/main" count="160" uniqueCount="29">
  <si>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</si>
  <si>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</si>
  <si>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</si>
  <si>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</si>
  <si>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</si>
  <si>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</si>
  <si>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</si>
  <si>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</si>
  <si>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</si>
  <si>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</si>
  <si>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</si>
  <si>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</si>
  <si>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</si>
  <si>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rate</t>
  </si>
  <si>
    <t>fmv</t>
  </si>
  <si>
    <t>mca</t>
  </si>
  <si>
    <t>Flat No. 102, 1st Floor, Building No 95, Wing - B, Anuj AUra, Pant Nagar, Village - Ghatkopar, Ghatkopar East</t>
  </si>
  <si>
    <t>agreemetn - 22.10.2024</t>
  </si>
  <si>
    <t>av</t>
  </si>
  <si>
    <t>sd</t>
  </si>
  <si>
    <t>rd</t>
  </si>
  <si>
    <t>mv</t>
  </si>
  <si>
    <t>loan - 65 lakhs</t>
  </si>
  <si>
    <t>rera aca</t>
  </si>
  <si>
    <t>1 car parking</t>
  </si>
  <si>
    <t>10.03.23</t>
  </si>
  <si>
    <t>24.11.22</t>
  </si>
  <si>
    <t>07.02.23</t>
  </si>
  <si>
    <t>21.02.22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</si>
</sst>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B2B789-2F39-4612-9EA2-709AAA85C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8963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372718</xdr:colOff>
      <xdr:row>45</xdr:row>
      <xdr:rowOff>1170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90B917-59A6-4883-87AC-A54CD018B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07118" cy="838317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1</xdr:row>
      <xdr:rowOff>76200</xdr:rowOff>
    </xdr:from>
    <xdr:to>
      <xdr:col>14</xdr:col>
      <xdr:colOff>582256</xdr:colOff>
      <xdr:row>45</xdr:row>
      <xdr:rowOff>172633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FFD884-B002-465E-A851-D366E87D3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266700"/>
          <a:ext cx="8821381" cy="847843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410823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B572EC-80E6-4C08-A8FD-9D67345EE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45223" cy="8640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AF67DC-E72B-4024-9770-5BAEC8A7F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8896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436285-62B2-450E-8530-9610E4151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A230EC-6419-49A4-8FBC-A48EA2E40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391771</xdr:colOff>
      <xdr:row>52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EDE714-AF0F-4D58-B2C1-C81483796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26171" cy="8678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439402</xdr:colOff>
      <xdr:row>45</xdr:row>
      <xdr:rowOff>77407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78AF54-78E5-4472-A41D-77DEFC7C1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73802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552450</xdr:colOff>
      <xdr:row>0</xdr:row>
      <xdr:rowOff>123825</xdr:rowOff>
    </xdr:from>
    <xdr:to>
      <xdr:col>15</xdr:col>
      <xdr:colOff>315568</xdr:colOff>
      <xdr:row>46</xdr:row>
      <xdr:rowOff>39311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1AB44D-66E8-49C6-878A-06737929D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2450" y="123825"/>
          <a:ext cx="8907118" cy="8678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45</xdr:row>
      <xdr:rowOff>115486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746A99-5535-4265-B7A2-827149083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84974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46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3B559C-84E8-4962-9576-8AD06F9A2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78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5"/>
  <sheetViews>
    <sheetView tabSelected="1" topLeftCell="C1" zoomScaleNormal="100" workbookViewId="0">
      <selection activeCell="Q7" sqref="Q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435</v>
      </c>
      <c r="C2" s="4">
        <f>B2*1.1</f>
        <v>478.50000000000006</v>
      </c>
      <c r="D2" s="4">
        <f t="shared" ref="D2:D13" si="2">C2*1.2</f>
        <v>574.20000000000005</v>
      </c>
      <c r="E2" s="5">
        <f t="shared" ref="E2:E13" si="3">R2</f>
        <v>7854360</v>
      </c>
      <c r="F2" s="10">
        <f t="shared" ref="F2:F13" si="4">ROUND((E2/B2),0)</f>
        <v>18056</v>
      </c>
      <c r="G2" s="10">
        <f t="shared" ref="G2:G13" si="5">ROUND((E2/C2),0)</f>
        <v>16415</v>
      </c>
      <c r="H2" s="10">
        <f t="shared" ref="H2:H13" si="6">ROUND((E2/D2),0)</f>
        <v>13679</v>
      </c>
      <c r="I2" s="4" t="e">
        <f>#REF!</f>
        <v>#REF!</v>
      </c>
      <c r="J2" s="4" t="str">
        <f t="shared" ref="J2:J13" si="7">S2</f>
        <v>10.03.23</v>
      </c>
      <c r="O2">
        <v>0</v>
      </c>
      <c r="P2">
        <f t="shared" ref="P2:P8" si="8">O2/1.2</f>
        <v>0</v>
      </c>
      <c r="Q2">
        <v>435</v>
      </c>
      <c r="R2" s="2">
        <v>7854360</v>
      </c>
      <c r="S2" s="8" t="s">
        <v>25</v>
      </c>
      <c r="T2" s="8"/>
    </row>
    <row r="3" spans="1:20" x14ac:dyDescent="0.25">
      <c r="A3" s="4">
        <f t="shared" si="0"/>
        <v>0</v>
      </c>
      <c r="B3" s="4">
        <f t="shared" si="1"/>
        <v>612</v>
      </c>
      <c r="C3" s="4">
        <f t="shared" ref="C3:C15" si="9">B3*1.1</f>
        <v>673.2</v>
      </c>
      <c r="D3" s="4">
        <f t="shared" si="2"/>
        <v>807.84</v>
      </c>
      <c r="E3" s="16">
        <f t="shared" si="3"/>
        <v>12158720</v>
      </c>
      <c r="F3" s="10">
        <f t="shared" si="4"/>
        <v>19867</v>
      </c>
      <c r="G3" s="10">
        <f t="shared" si="5"/>
        <v>18061</v>
      </c>
      <c r="H3" s="10">
        <f t="shared" si="6"/>
        <v>15051</v>
      </c>
      <c r="I3" s="4" t="e">
        <f>#REF!</f>
        <v>#REF!</v>
      </c>
      <c r="J3" s="4" t="str">
        <f t="shared" si="7"/>
        <v>24.11.22</v>
      </c>
      <c r="O3">
        <v>0</v>
      </c>
      <c r="P3">
        <f t="shared" si="8"/>
        <v>0</v>
      </c>
      <c r="Q3">
        <v>612</v>
      </c>
      <c r="R3" s="2">
        <v>12158720</v>
      </c>
      <c r="S3" s="8" t="s">
        <v>26</v>
      </c>
      <c r="T3" s="8"/>
    </row>
    <row r="4" spans="1:20" x14ac:dyDescent="0.25">
      <c r="A4" s="4">
        <f t="shared" si="0"/>
        <v>0</v>
      </c>
      <c r="B4" s="4">
        <f t="shared" si="1"/>
        <v>414</v>
      </c>
      <c r="C4" s="4">
        <f t="shared" si="9"/>
        <v>455.40000000000003</v>
      </c>
      <c r="D4" s="4">
        <f t="shared" si="2"/>
        <v>546.48</v>
      </c>
      <c r="E4" s="16">
        <f t="shared" si="3"/>
        <v>8036568</v>
      </c>
      <c r="F4" s="15">
        <f t="shared" si="4"/>
        <v>19412</v>
      </c>
      <c r="G4" s="10">
        <f t="shared" si="5"/>
        <v>17647</v>
      </c>
      <c r="H4" s="10">
        <f t="shared" si="6"/>
        <v>14706</v>
      </c>
      <c r="I4" s="4" t="e">
        <f>#REF!</f>
        <v>#REF!</v>
      </c>
      <c r="J4" s="4" t="str">
        <f t="shared" si="7"/>
        <v>07.02.23</v>
      </c>
      <c r="O4">
        <v>0</v>
      </c>
      <c r="P4">
        <f t="shared" si="8"/>
        <v>0</v>
      </c>
      <c r="Q4">
        <v>414</v>
      </c>
      <c r="R4" s="2">
        <v>8036568</v>
      </c>
      <c r="S4" s="8" t="s">
        <v>27</v>
      </c>
      <c r="T4" s="8"/>
    </row>
    <row r="5" spans="1:20" x14ac:dyDescent="0.25">
      <c r="A5" s="4">
        <f t="shared" si="0"/>
        <v>0</v>
      </c>
      <c r="B5" s="4">
        <f t="shared" si="1"/>
        <v>612</v>
      </c>
      <c r="C5" s="4">
        <f t="shared" si="9"/>
        <v>673.2</v>
      </c>
      <c r="D5" s="4">
        <f t="shared" si="2"/>
        <v>807.84</v>
      </c>
      <c r="E5" s="16">
        <f t="shared" si="3"/>
        <v>11710492</v>
      </c>
      <c r="F5" s="15">
        <f t="shared" si="4"/>
        <v>19135</v>
      </c>
      <c r="G5" s="10">
        <f t="shared" si="5"/>
        <v>17395</v>
      </c>
      <c r="H5" s="10">
        <f t="shared" si="6"/>
        <v>14496</v>
      </c>
      <c r="I5" s="4" t="e">
        <f>#REF!</f>
        <v>#REF!</v>
      </c>
      <c r="J5" s="4" t="str">
        <f t="shared" si="7"/>
        <v>21.02.22</v>
      </c>
      <c r="O5">
        <v>0</v>
      </c>
      <c r="P5">
        <f t="shared" si="8"/>
        <v>0</v>
      </c>
      <c r="Q5">
        <v>612</v>
      </c>
      <c r="R5" s="2">
        <v>11710492</v>
      </c>
      <c r="S5" s="8" t="s">
        <v>28</v>
      </c>
      <c r="T5" s="8"/>
    </row>
    <row r="6" spans="1:20" x14ac:dyDescent="0.25">
      <c r="A6" s="4">
        <f t="shared" si="0"/>
        <v>0</v>
      </c>
      <c r="B6" s="4">
        <f t="shared" si="1"/>
        <v>612</v>
      </c>
      <c r="C6" s="4">
        <f t="shared" si="9"/>
        <v>673.2</v>
      </c>
      <c r="D6" s="4">
        <f t="shared" si="2"/>
        <v>807.84</v>
      </c>
      <c r="E6" s="16">
        <f t="shared" si="3"/>
        <v>13600000</v>
      </c>
      <c r="F6" s="15">
        <f t="shared" si="4"/>
        <v>22222</v>
      </c>
      <c r="G6" s="10">
        <f t="shared" si="5"/>
        <v>20202</v>
      </c>
      <c r="H6" s="10">
        <f t="shared" si="6"/>
        <v>16835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612</v>
      </c>
      <c r="R6" s="2">
        <v>13600000</v>
      </c>
      <c r="S6" s="8"/>
      <c r="T6" s="8"/>
    </row>
    <row r="7" spans="1:20" x14ac:dyDescent="0.25">
      <c r="A7" s="4">
        <f t="shared" si="0"/>
        <v>0</v>
      </c>
      <c r="B7" s="4">
        <f t="shared" si="1"/>
        <v>564</v>
      </c>
      <c r="C7" s="4">
        <f t="shared" si="9"/>
        <v>620.40000000000009</v>
      </c>
      <c r="D7" s="4">
        <f t="shared" si="2"/>
        <v>744.48000000000013</v>
      </c>
      <c r="E7" s="16">
        <f t="shared" si="3"/>
        <v>13400000</v>
      </c>
      <c r="F7" s="10">
        <f t="shared" si="4"/>
        <v>23759</v>
      </c>
      <c r="G7" s="10">
        <f t="shared" si="5"/>
        <v>21599</v>
      </c>
      <c r="H7" s="10">
        <f t="shared" si="6"/>
        <v>17999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564</v>
      </c>
      <c r="R7" s="2">
        <v>13400000</v>
      </c>
      <c r="S7" s="8"/>
      <c r="T7" s="8"/>
    </row>
    <row r="8" spans="1:20" x14ac:dyDescent="0.25">
      <c r="A8" s="4">
        <f t="shared" si="0"/>
        <v>0</v>
      </c>
      <c r="B8" s="4">
        <f t="shared" si="1"/>
        <v>543</v>
      </c>
      <c r="C8" s="4">
        <f t="shared" si="9"/>
        <v>597.30000000000007</v>
      </c>
      <c r="D8" s="4">
        <f t="shared" si="2"/>
        <v>716.7600000000001</v>
      </c>
      <c r="E8" s="16">
        <f t="shared" si="3"/>
        <v>15000000</v>
      </c>
      <c r="F8" s="10">
        <f t="shared" si="4"/>
        <v>27624</v>
      </c>
      <c r="G8" s="10">
        <f t="shared" si="5"/>
        <v>25113</v>
      </c>
      <c r="H8" s="10">
        <f t="shared" si="6"/>
        <v>20928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543</v>
      </c>
      <c r="R8" s="2">
        <v>15000000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552</v>
      </c>
      <c r="C9" s="4">
        <f t="shared" si="9"/>
        <v>607.20000000000005</v>
      </c>
      <c r="D9" s="4">
        <f t="shared" si="2"/>
        <v>728.64</v>
      </c>
      <c r="E9" s="16">
        <f t="shared" si="3"/>
        <v>14800000</v>
      </c>
      <c r="F9" s="10">
        <f t="shared" si="4"/>
        <v>26812</v>
      </c>
      <c r="G9" s="10">
        <f t="shared" si="5"/>
        <v>24374</v>
      </c>
      <c r="H9" s="10">
        <f t="shared" si="6"/>
        <v>20312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0">O9/1.2</f>
        <v>0</v>
      </c>
      <c r="Q9">
        <v>552</v>
      </c>
      <c r="R9" s="2">
        <v>14800000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612</v>
      </c>
      <c r="C10" s="4">
        <f t="shared" si="9"/>
        <v>673.2</v>
      </c>
      <c r="D10" s="4">
        <f t="shared" si="2"/>
        <v>807.84</v>
      </c>
      <c r="E10" s="16">
        <f t="shared" si="3"/>
        <v>12700000</v>
      </c>
      <c r="F10" s="10">
        <f t="shared" si="4"/>
        <v>20752</v>
      </c>
      <c r="G10" s="10">
        <f t="shared" si="5"/>
        <v>18865</v>
      </c>
      <c r="H10" s="10">
        <f t="shared" si="6"/>
        <v>15721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v>612</v>
      </c>
      <c r="R10" s="2">
        <v>12700000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389</v>
      </c>
      <c r="C11" s="4">
        <f t="shared" si="9"/>
        <v>427.90000000000003</v>
      </c>
      <c r="D11" s="4">
        <f t="shared" si="2"/>
        <v>513.48</v>
      </c>
      <c r="E11" s="16">
        <f t="shared" si="3"/>
        <v>8682000</v>
      </c>
      <c r="F11" s="15">
        <f t="shared" si="4"/>
        <v>22319</v>
      </c>
      <c r="G11" s="10">
        <f t="shared" si="5"/>
        <v>20290</v>
      </c>
      <c r="H11" s="10">
        <f t="shared" si="6"/>
        <v>16908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v>389</v>
      </c>
      <c r="R11" s="2">
        <v>8682000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620</v>
      </c>
      <c r="C12" s="4">
        <f t="shared" si="9"/>
        <v>682</v>
      </c>
      <c r="D12" s="4">
        <f t="shared" si="2"/>
        <v>818.4</v>
      </c>
      <c r="E12" s="16">
        <f t="shared" si="3"/>
        <v>13000000</v>
      </c>
      <c r="F12" s="10">
        <f t="shared" si="4"/>
        <v>20968</v>
      </c>
      <c r="G12" s="10">
        <f t="shared" si="5"/>
        <v>19062</v>
      </c>
      <c r="H12" s="10">
        <f t="shared" si="6"/>
        <v>15885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v>620</v>
      </c>
      <c r="R12" s="2">
        <v>13000000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612</v>
      </c>
      <c r="C13" s="4">
        <f t="shared" si="9"/>
        <v>673.2</v>
      </c>
      <c r="D13" s="4">
        <f t="shared" si="2"/>
        <v>807.84</v>
      </c>
      <c r="E13" s="16">
        <f t="shared" si="3"/>
        <v>13600000</v>
      </c>
      <c r="F13" s="10">
        <f t="shared" si="4"/>
        <v>22222</v>
      </c>
      <c r="G13" s="10">
        <f t="shared" si="5"/>
        <v>20202</v>
      </c>
      <c r="H13" s="10">
        <f t="shared" si="6"/>
        <v>16835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612</v>
      </c>
      <c r="R13" s="2">
        <v>13600000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16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10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7" spans="7:24" x14ac:dyDescent="0.25">
      <c r="I17" t="s">
        <v>16</v>
      </c>
    </row>
    <row r="18" spans="7:24" x14ac:dyDescent="0.25">
      <c r="I18" t="s">
        <v>23</v>
      </c>
      <c r="J18">
        <v>612</v>
      </c>
      <c r="O18" t="s">
        <v>24</v>
      </c>
    </row>
    <row r="19" spans="7:24" x14ac:dyDescent="0.25">
      <c r="I19" t="s">
        <v>13</v>
      </c>
      <c r="J19">
        <v>21000</v>
      </c>
      <c r="O19" t="s">
        <v>15</v>
      </c>
    </row>
    <row r="20" spans="7:24" x14ac:dyDescent="0.25">
      <c r="I20" t="s">
        <v>14</v>
      </c>
      <c r="J20">
        <f>J19*J18</f>
        <v>12852000</v>
      </c>
      <c r="O20">
        <v>15.37</v>
      </c>
      <c r="P20">
        <v>9.58</v>
      </c>
      <c r="Q20">
        <f>P20*O20</f>
        <v>147.24459999999999</v>
      </c>
    </row>
    <row r="21" spans="7:24" x14ac:dyDescent="0.25">
      <c r="G21" s="6"/>
      <c r="H21" s="6"/>
      <c r="J21">
        <f>J20*98%</f>
        <v>12594960</v>
      </c>
      <c r="O21">
        <v>10.6</v>
      </c>
      <c r="P21">
        <v>13.69</v>
      </c>
      <c r="Q21">
        <f t="shared" ref="Q21:Q28" si="20">P21*O21</f>
        <v>145.11399999999998</v>
      </c>
    </row>
    <row r="22" spans="7:24" x14ac:dyDescent="0.25">
      <c r="J22">
        <f>J21*75%</f>
        <v>9446220</v>
      </c>
      <c r="O22">
        <v>7.2</v>
      </c>
      <c r="P22">
        <v>4.32</v>
      </c>
      <c r="Q22">
        <f t="shared" si="20"/>
        <v>31.104000000000003</v>
      </c>
    </row>
    <row r="23" spans="7:24" x14ac:dyDescent="0.25">
      <c r="O23">
        <v>4.8899999999999997</v>
      </c>
      <c r="P23" s="11">
        <v>2.9</v>
      </c>
      <c r="Q23">
        <f t="shared" si="20"/>
        <v>14.180999999999999</v>
      </c>
      <c r="R23" s="13"/>
      <c r="T23" s="11"/>
      <c r="U23" s="11"/>
      <c r="V23" s="11"/>
      <c r="W23" s="11"/>
      <c r="X23" s="11"/>
    </row>
    <row r="24" spans="7:24" x14ac:dyDescent="0.25">
      <c r="I24" t="s">
        <v>22</v>
      </c>
      <c r="O24">
        <v>6.48</v>
      </c>
      <c r="P24" s="11">
        <v>7.14</v>
      </c>
      <c r="Q24">
        <f t="shared" si="20"/>
        <v>46.267200000000003</v>
      </c>
      <c r="R24" s="14"/>
      <c r="T24" s="14"/>
      <c r="U24" s="14"/>
      <c r="V24" s="11"/>
      <c r="W24" s="11"/>
      <c r="X24" s="11"/>
    </row>
    <row r="25" spans="7:24" x14ac:dyDescent="0.25">
      <c r="I25" t="s">
        <v>17</v>
      </c>
      <c r="O25">
        <v>8</v>
      </c>
      <c r="P25" s="11">
        <v>6.7</v>
      </c>
      <c r="Q25">
        <f t="shared" si="20"/>
        <v>53.6</v>
      </c>
      <c r="R25" s="11"/>
      <c r="T25" s="11"/>
      <c r="U25" s="11"/>
      <c r="V25" s="11"/>
      <c r="W25" s="11"/>
      <c r="X25" s="11"/>
    </row>
    <row r="26" spans="7:24" x14ac:dyDescent="0.25">
      <c r="I26" t="s">
        <v>18</v>
      </c>
      <c r="J26">
        <v>12351707</v>
      </c>
      <c r="O26">
        <v>10.76</v>
      </c>
      <c r="P26" s="11">
        <v>9.44</v>
      </c>
      <c r="Q26">
        <f t="shared" si="20"/>
        <v>101.5744</v>
      </c>
      <c r="R26" s="11"/>
      <c r="T26" s="11"/>
      <c r="U26" s="11"/>
      <c r="V26" s="11"/>
      <c r="W26" s="11"/>
      <c r="X26" s="11"/>
    </row>
    <row r="27" spans="7:24" x14ac:dyDescent="0.25">
      <c r="I27" t="s">
        <v>19</v>
      </c>
      <c r="J27">
        <v>741200</v>
      </c>
      <c r="O27">
        <v>6.64</v>
      </c>
      <c r="P27" s="11">
        <v>3.56</v>
      </c>
      <c r="Q27">
        <f t="shared" si="20"/>
        <v>23.638400000000001</v>
      </c>
      <c r="R27" s="12"/>
      <c r="T27" s="12"/>
      <c r="U27" s="12"/>
      <c r="V27" s="11"/>
      <c r="W27" s="11"/>
      <c r="X27" s="11"/>
    </row>
    <row r="28" spans="7:24" x14ac:dyDescent="0.25">
      <c r="I28" t="s">
        <v>20</v>
      </c>
      <c r="J28">
        <v>30000</v>
      </c>
      <c r="O28">
        <v>3.62</v>
      </c>
      <c r="P28" s="11">
        <v>2.71</v>
      </c>
      <c r="Q28">
        <f t="shared" si="20"/>
        <v>9.8102</v>
      </c>
      <c r="R28" s="11"/>
      <c r="T28" s="11"/>
      <c r="U28" s="11"/>
      <c r="V28" s="11"/>
      <c r="W28" s="11"/>
      <c r="X28" s="11"/>
    </row>
    <row r="29" spans="7:24" x14ac:dyDescent="0.25">
      <c r="J29">
        <f>SUM(J26:J28)</f>
        <v>13122907</v>
      </c>
      <c r="P29" s="11"/>
      <c r="Q29" s="11">
        <f>SUM(Q20:Q28)</f>
        <v>572.53380000000004</v>
      </c>
      <c r="R29" s="11"/>
      <c r="T29" s="11"/>
      <c r="U29" s="11"/>
      <c r="V29" s="11"/>
      <c r="W29" s="11"/>
      <c r="X29" s="11"/>
    </row>
    <row r="30" spans="7:24" x14ac:dyDescent="0.25">
      <c r="I30" t="s">
        <v>21</v>
      </c>
      <c r="J30">
        <v>9756827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S31" s="6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0" x14ac:dyDescent="0.25">
      <c r="Q33" s="11"/>
      <c r="R33" s="11"/>
    </row>
    <row r="34" spans="16:20" x14ac:dyDescent="0.25">
      <c r="Q34" s="11"/>
      <c r="R34" s="11"/>
      <c r="T34" s="6"/>
    </row>
    <row r="35" spans="16:20" x14ac:dyDescent="0.25">
      <c r="P35" s="11"/>
      <c r="Q35" s="11"/>
      <c r="R35" s="11"/>
      <c r="S3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B2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J34" sqref="J3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2024-11-28T11:46:23Z</dcterms:modified>
</cp:coreProperties>
</file>