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Yogesh Hotchandani - SBI\"/>
    </mc:Choice>
  </mc:AlternateContent>
  <xr:revisionPtr revIDLastSave="0" documentId="13_ncr:1_{00F72F24-67D3-4713-9F61-B390ACDB00C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35" i="4" l="1"/>
  <c r="G34" i="4"/>
  <c r="T19" i="20" l="1"/>
  <c r="S19" i="20"/>
  <c r="S13" i="19"/>
  <c r="Y13" i="18"/>
  <c r="X13" i="18"/>
  <c r="G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6" i="4" s="1"/>
  <c r="Y45" i="4"/>
  <c r="S41" i="4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<sst xmlns="http://schemas.openxmlformats.org/spreadsheetml/2006/main" count="50" uniqueCount="44">
  <si>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</si>
  <si>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</si>
  <si>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</si>
  <si>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</si>
  <si>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</si>
  <si>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</si>
  <si>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</si>
  <si>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</si>
  <si>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</si>
  <si>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</si>
  <si>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</si>
  <si>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</si>
  <si>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</si>
  <si>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</si>
  <si>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</si>
  <si>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</si>
  <si>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</si>
  <si>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</si>
  <si>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</si>
  <si>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</si>
  <si>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</si>
  <si>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</si>
  <si>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</si>
  <si>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</si>
  <si>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</si>
  <si>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</si>
  <si>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</si>
  <si>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</si>
  <si>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</si>
  <si>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</si>
  <si>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</si>
  <si>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</si>
  <si>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</si>
  <si>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</si>
  <si>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</si>
  <si>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</si>
  <si>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</si>
  <si>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</si>
  <si>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</si>
  <si>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</si>
  <si>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</si>
  <si>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Single Value</t>
  </si>
  <si>
    <t xml:space="preserve">FMV </t>
  </si>
  <si>
    <t>State Bank of India ( HLC CBD Belapur ) - Yogesh Hotchandani And Monika Yogesh Hotchandani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</si>
</sst>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30</xdr:row>
      <xdr:rowOff>96034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A3F39-1490-40EB-800A-0AA0A6B0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5620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47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45446-9A63-48ED-B453-36D1F98F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391601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67E4C-E72F-4B12-873B-C28F9475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706801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305864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6F90F-714E-4309-8F7A-5EBA8E03D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21064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258232</xdr:colOff>
      <xdr:row>54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BE5D8D-784D-4581-ABC5-A8C5B73E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73432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14930-A860-48AB-8EBD-32062A3B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725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86B811-7FA1-4E4E-8120-19A0A50B2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3543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37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44149-A4F2-4D87-AB8C-86B1F950B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0304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410653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EB2F2-3ACE-4343-8FD7-B49A9C23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25853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1" sqref="U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641</v>
      </c>
      <c r="C3" s="41">
        <f>B3*1.2</f>
        <v>769.19999999999993</v>
      </c>
      <c r="D3" s="41">
        <f t="shared" ref="D3:D14" si="2">C3*1.2</f>
        <v>923.03999999999985</v>
      </c>
      <c r="E3" s="42">
        <f t="shared" ref="E3:E14" si="3">R3</f>
        <v>8455357</v>
      </c>
      <c r="F3" s="41">
        <f t="shared" ref="F3:F14" si="4">ROUND((E3/B3),0)</f>
        <v>13191</v>
      </c>
      <c r="G3" s="41">
        <f t="shared" ref="G3:G14" si="5">ROUND((E3/C3),0)</f>
        <v>10992</v>
      </c>
      <c r="H3" s="41">
        <f t="shared" ref="H3:H14" si="6">ROUND((E3/D3),0)</f>
        <v>9160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641</v>
      </c>
      <c r="R3" s="44">
        <v>8455357</v>
      </c>
    </row>
    <row r="4" spans="1:20" x14ac:dyDescent="0.25">
      <c r="A4" s="4">
        <f t="shared" ref="A4:A9" si="9">N4</f>
        <v>0</v>
      </c>
      <c r="B4" s="4">
        <f t="shared" ref="B4:B9" si="10">Q4</f>
        <v>604</v>
      </c>
      <c r="C4" s="4">
        <f t="shared" ref="C4:C9" si="11">B4*1.2</f>
        <v>724.8</v>
      </c>
      <c r="D4" s="4">
        <f t="shared" ref="D4:D9" si="12">C4*1.2</f>
        <v>869.75999999999988</v>
      </c>
      <c r="E4" s="5">
        <f t="shared" ref="E4:E9" si="13">R4</f>
        <v>7220000</v>
      </c>
      <c r="F4" s="9">
        <f t="shared" ref="F4:F9" si="14">ROUND((E4/B4),0)</f>
        <v>11954</v>
      </c>
      <c r="G4" s="9">
        <f t="shared" ref="G4:G9" si="15">ROUND((E4/C4),0)</f>
        <v>9961</v>
      </c>
      <c r="H4" s="9">
        <f t="shared" ref="H4:H9" si="16">ROUND((E4/D4),0)</f>
        <v>8301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604</v>
      </c>
      <c r="R4" s="2">
        <v>7220000</v>
      </c>
    </row>
    <row r="5" spans="1:20" s="43" customFormat="1" x14ac:dyDescent="0.25">
      <c r="A5" s="41">
        <f t="shared" si="9"/>
        <v>0</v>
      </c>
      <c r="B5" s="41">
        <f t="shared" si="10"/>
        <v>641</v>
      </c>
      <c r="C5" s="41">
        <f t="shared" si="11"/>
        <v>769.19999999999993</v>
      </c>
      <c r="D5" s="41">
        <f t="shared" si="12"/>
        <v>923.03999999999985</v>
      </c>
      <c r="E5" s="42">
        <f t="shared" si="13"/>
        <v>7800000</v>
      </c>
      <c r="F5" s="41">
        <f t="shared" si="14"/>
        <v>12168</v>
      </c>
      <c r="G5" s="41">
        <f t="shared" si="15"/>
        <v>10140</v>
      </c>
      <c r="H5" s="41">
        <f t="shared" si="16"/>
        <v>8450</v>
      </c>
      <c r="I5" s="41" t="e">
        <f>#REF!</f>
        <v>#REF!</v>
      </c>
      <c r="J5" s="41">
        <f t="shared" si="17"/>
        <v>0</v>
      </c>
      <c r="O5" s="43">
        <v>0</v>
      </c>
      <c r="P5" s="43">
        <f t="shared" si="18"/>
        <v>0</v>
      </c>
      <c r="Q5" s="43">
        <v>641</v>
      </c>
      <c r="R5" s="44">
        <v>7800000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604</v>
      </c>
      <c r="C16" s="4">
        <f>B16*1.2</f>
        <v>724.8</v>
      </c>
      <c r="D16" s="4">
        <f t="shared" ref="D16:D28" si="34">C16*1.2</f>
        <v>869.75999999999988</v>
      </c>
      <c r="E16" s="5">
        <f t="shared" ref="E16:E28" si="35">R16</f>
        <v>8538000</v>
      </c>
      <c r="F16" s="9">
        <f t="shared" ref="F16:F28" si="36">ROUND((E16/B16),0)</f>
        <v>14136</v>
      </c>
      <c r="G16" s="9">
        <f t="shared" ref="G16:G28" si="37">ROUND((E16/C16),0)</f>
        <v>11780</v>
      </c>
      <c r="H16" s="9">
        <f t="shared" ref="H16:H28" si="38">ROUND((E16/D16),0)</f>
        <v>9817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604</v>
      </c>
      <c r="R16" s="2">
        <v>8538000</v>
      </c>
    </row>
    <row r="17" spans="1:24" x14ac:dyDescent="0.25">
      <c r="A17" s="4">
        <f t="shared" si="32"/>
        <v>0</v>
      </c>
      <c r="B17" s="4">
        <f t="shared" si="33"/>
        <v>551</v>
      </c>
      <c r="C17" s="4">
        <f t="shared" ref="C17:C28" si="41">B17*1.2</f>
        <v>661.19999999999993</v>
      </c>
      <c r="D17" s="4">
        <f t="shared" si="34"/>
        <v>793.43999999999994</v>
      </c>
      <c r="E17" s="5">
        <f t="shared" si="35"/>
        <v>6495000</v>
      </c>
      <c r="F17" s="9">
        <f t="shared" si="36"/>
        <v>11788</v>
      </c>
      <c r="G17" s="9">
        <f t="shared" si="37"/>
        <v>9823</v>
      </c>
      <c r="H17" s="9">
        <f t="shared" si="38"/>
        <v>8186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551</v>
      </c>
      <c r="R17" s="2">
        <v>6495000</v>
      </c>
    </row>
    <row r="18" spans="1:24" x14ac:dyDescent="0.25">
      <c r="A18" s="4">
        <f t="shared" si="32"/>
        <v>0</v>
      </c>
      <c r="B18" s="4">
        <f t="shared" si="33"/>
        <v>424</v>
      </c>
      <c r="C18" s="4">
        <f t="shared" si="41"/>
        <v>508.79999999999995</v>
      </c>
      <c r="D18" s="4">
        <f t="shared" si="34"/>
        <v>610.55999999999995</v>
      </c>
      <c r="E18" s="5">
        <f t="shared" si="35"/>
        <v>5150000</v>
      </c>
      <c r="F18" s="9">
        <f t="shared" si="36"/>
        <v>12146</v>
      </c>
      <c r="G18" s="9">
        <f t="shared" si="37"/>
        <v>10122</v>
      </c>
      <c r="H18" s="9">
        <f t="shared" si="38"/>
        <v>8435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424</v>
      </c>
      <c r="R18" s="2">
        <v>5150000</v>
      </c>
    </row>
    <row r="19" spans="1:24" s="43" customFormat="1" x14ac:dyDescent="0.25">
      <c r="A19" s="41">
        <f t="shared" si="32"/>
        <v>0</v>
      </c>
      <c r="B19" s="41">
        <f t="shared" si="33"/>
        <v>615</v>
      </c>
      <c r="C19" s="41">
        <f t="shared" si="41"/>
        <v>738</v>
      </c>
      <c r="D19" s="41">
        <f t="shared" si="34"/>
        <v>885.6</v>
      </c>
      <c r="E19" s="42">
        <f t="shared" si="35"/>
        <v>8800000</v>
      </c>
      <c r="F19" s="41">
        <f t="shared" si="36"/>
        <v>14309</v>
      </c>
      <c r="G19" s="41">
        <f t="shared" si="37"/>
        <v>11924</v>
      </c>
      <c r="H19" s="41">
        <f t="shared" si="38"/>
        <v>9937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615</v>
      </c>
      <c r="R19" s="44">
        <v>8800000</v>
      </c>
    </row>
    <row r="20" spans="1:24" x14ac:dyDescent="0.25">
      <c r="A20" s="4">
        <f t="shared" si="32"/>
        <v>0</v>
      </c>
      <c r="B20" s="4">
        <f t="shared" si="33"/>
        <v>409</v>
      </c>
      <c r="C20" s="4">
        <f t="shared" si="41"/>
        <v>490.79999999999995</v>
      </c>
      <c r="D20" s="4">
        <f t="shared" si="34"/>
        <v>588.95999999999992</v>
      </c>
      <c r="E20" s="5">
        <f t="shared" si="35"/>
        <v>5780000</v>
      </c>
      <c r="F20" s="9">
        <f t="shared" si="36"/>
        <v>14132</v>
      </c>
      <c r="G20" s="9">
        <f t="shared" si="37"/>
        <v>11777</v>
      </c>
      <c r="H20" s="9">
        <f t="shared" si="38"/>
        <v>9814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409</v>
      </c>
      <c r="R20" s="2">
        <v>5780000</v>
      </c>
    </row>
    <row r="21" spans="1:24" s="43" customFormat="1" x14ac:dyDescent="0.25">
      <c r="A21" s="41">
        <f t="shared" si="32"/>
        <v>0</v>
      </c>
      <c r="B21" s="41">
        <f t="shared" si="33"/>
        <v>425</v>
      </c>
      <c r="C21" s="41">
        <f t="shared" si="41"/>
        <v>510</v>
      </c>
      <c r="D21" s="41">
        <f t="shared" si="34"/>
        <v>612</v>
      </c>
      <c r="E21" s="42">
        <f t="shared" si="35"/>
        <v>6500000</v>
      </c>
      <c r="F21" s="41">
        <f t="shared" si="36"/>
        <v>15294</v>
      </c>
      <c r="G21" s="41">
        <f t="shared" si="37"/>
        <v>12745</v>
      </c>
      <c r="H21" s="41">
        <f t="shared" si="38"/>
        <v>10621</v>
      </c>
      <c r="I21" s="41" t="e">
        <f>#REF!</f>
        <v>#REF!</v>
      </c>
      <c r="J21" s="41">
        <f t="shared" si="39"/>
        <v>0</v>
      </c>
      <c r="O21" s="43">
        <v>0</v>
      </c>
      <c r="P21" s="43">
        <f t="shared" si="40"/>
        <v>0</v>
      </c>
      <c r="Q21" s="43">
        <v>425</v>
      </c>
      <c r="R21" s="44">
        <v>6500000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14100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11100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E33" t="s">
        <v>39</v>
      </c>
      <c r="F33" s="7">
        <v>56.802</v>
      </c>
      <c r="G33">
        <f>F33*10.764</f>
        <v>611.41672799999992</v>
      </c>
      <c r="I33">
        <v>611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5:25" ht="15.75" x14ac:dyDescent="0.25">
      <c r="F34" s="7">
        <v>2.7509999999999999</v>
      </c>
      <c r="G34">
        <f>F34*10.764</f>
        <v>29.611763999999997</v>
      </c>
      <c r="I34">
        <v>30</v>
      </c>
      <c r="S34" s="10"/>
      <c r="T34" s="10"/>
      <c r="U34" s="17" t="s">
        <v>18</v>
      </c>
      <c r="V34" s="23"/>
      <c r="W34" s="24">
        <f>W35-W33</f>
        <v>63</v>
      </c>
      <c r="X34" s="31">
        <v>2027</v>
      </c>
      <c r="Y34" t="s">
        <v>40</v>
      </c>
    </row>
    <row r="35" spans="5:25" ht="15.75" x14ac:dyDescent="0.25">
      <c r="I35">
        <f>SUM(I33:I34)</f>
        <v>641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7" t="s">
        <v>43</v>
      </c>
      <c r="Q36" s="47"/>
      <c r="R36" s="47"/>
      <c r="S36" s="47"/>
      <c r="T36" s="48"/>
      <c r="U36" s="21" t="s">
        <v>20</v>
      </c>
      <c r="V36" s="23"/>
      <c r="W36" s="24">
        <f>90*W33/W35</f>
        <v>-4.5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11100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14100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641</v>
      </c>
      <c r="X44" s="24"/>
    </row>
    <row r="45" spans="5:25" ht="19.5" x14ac:dyDescent="0.3">
      <c r="P45" s="13" t="s">
        <v>29</v>
      </c>
      <c r="Q45" s="45" t="s">
        <v>41</v>
      </c>
      <c r="S45" s="10"/>
      <c r="T45" s="11"/>
      <c r="U45" s="17" t="s">
        <v>42</v>
      </c>
      <c r="V45" s="31"/>
      <c r="W45" s="32">
        <f>W42*W44+X46</f>
        <v>9038100</v>
      </c>
      <c r="X45" s="33"/>
      <c r="Y45" s="15">
        <f>W45*0.8</f>
        <v>7230480</v>
      </c>
    </row>
    <row r="46" spans="5:25" ht="15.75" x14ac:dyDescent="0.25">
      <c r="S46" s="11"/>
      <c r="T46" s="10"/>
      <c r="U46" s="17" t="s">
        <v>24</v>
      </c>
      <c r="V46" s="23"/>
      <c r="W46" s="34">
        <f>W45*0.98</f>
        <v>8857338</v>
      </c>
      <c r="X46" s="35"/>
      <c r="Y46" s="15">
        <f>W46*0.8</f>
        <v>7085870.4000000004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7230480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1923000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18829.375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O12" sqref="O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8" sqref="R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Y13"/>
  <sheetViews>
    <sheetView topLeftCell="F1" zoomScaleNormal="100" workbookViewId="0">
      <selection activeCell="X18" sqref="X18"/>
    </sheetView>
  </sheetViews>
  <sheetFormatPr defaultRowHeight="15" x14ac:dyDescent="0.25"/>
  <sheetData>
    <row r="11" spans="24:25" x14ac:dyDescent="0.25">
      <c r="X11">
        <v>56.8</v>
      </c>
    </row>
    <row r="12" spans="24:25" x14ac:dyDescent="0.25">
      <c r="X12">
        <v>2.75</v>
      </c>
    </row>
    <row r="13" spans="24:25" x14ac:dyDescent="0.25">
      <c r="X13">
        <f>SUM(X11:X12)</f>
        <v>59.55</v>
      </c>
      <c r="Y13">
        <f>X13*10.764</f>
        <v>640.99619999999993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3"/>
  <sheetViews>
    <sheetView workbookViewId="0">
      <selection activeCell="S13" sqref="S13"/>
    </sheetView>
  </sheetViews>
  <sheetFormatPr defaultRowHeight="15" x14ac:dyDescent="0.25"/>
  <sheetData>
    <row r="1" spans="1:19" x14ac:dyDescent="0.25">
      <c r="A1" s="6"/>
    </row>
    <row r="13" spans="1:19" x14ac:dyDescent="0.25">
      <c r="R13">
        <v>56.13</v>
      </c>
      <c r="S13">
        <f>R13*10.764</f>
        <v>604.18331999999998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7:T19"/>
  <sheetViews>
    <sheetView zoomScaleNormal="100" workbookViewId="0">
      <selection activeCell="T20" sqref="T20"/>
    </sheetView>
  </sheetViews>
  <sheetFormatPr defaultRowHeight="15" x14ac:dyDescent="0.25"/>
  <sheetData>
    <row r="17" spans="19:20" x14ac:dyDescent="0.25">
      <c r="S17">
        <v>56.8</v>
      </c>
    </row>
    <row r="18" spans="19:20" x14ac:dyDescent="0.25">
      <c r="S18">
        <v>2.75</v>
      </c>
    </row>
    <row r="19" spans="19:20" x14ac:dyDescent="0.25">
      <c r="S19">
        <f>SUM(S17:S18)</f>
        <v>59.55</v>
      </c>
      <c r="T19">
        <f>S19*10.764</f>
        <v>640.99619999999993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2024-11-26T11:40:46Z</dcterms:modified>
</cp:coreProperties>
</file>