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Borivali (West)\Sanjeevani S Solanki - Bhaynder\"/>
    </mc:Choice>
  </mc:AlternateContent>
  <xr:revisionPtr revIDLastSave="0" documentId="13_ncr:1_{37F288B1-38D9-4173-A3A4-62A00011F969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B7" i="4" l="1"/>
  <c r="M6" i="23"/>
  <c r="M5" i="23"/>
  <c r="G8" i="4"/>
  <c r="C3" i="4"/>
  <c r="C4" i="4"/>
  <c r="C5" i="4"/>
  <c r="C6" i="4"/>
  <c r="O3" i="4"/>
  <c r="P3" i="4"/>
  <c r="O4" i="4"/>
  <c r="P4" i="4"/>
  <c r="O5" i="4"/>
  <c r="P5" i="4" s="1"/>
  <c r="O6" i="4"/>
  <c r="P6" i="4"/>
  <c r="O7" i="4"/>
  <c r="P7" i="4"/>
  <c r="O8" i="4"/>
  <c r="P8" i="4"/>
  <c r="O9" i="4"/>
  <c r="P9" i="4"/>
  <c r="O10" i="4"/>
  <c r="P10" i="4"/>
  <c r="P2" i="4"/>
  <c r="O2" i="4"/>
  <c r="I4" i="23"/>
  <c r="D3" i="4" l="1"/>
  <c r="D5" i="4"/>
  <c r="D7" i="4"/>
  <c r="D8" i="4"/>
  <c r="D9" i="4"/>
  <c r="D6" i="4"/>
  <c r="C9" i="4"/>
  <c r="C10" i="4"/>
  <c r="C11" i="4"/>
  <c r="C12" i="4"/>
  <c r="D4" i="4"/>
  <c r="C2" i="4"/>
  <c r="D2" i="4" s="1"/>
  <c r="C7" i="23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9" i="4"/>
  <c r="H9" i="4"/>
  <c r="R8" i="4"/>
  <c r="R7" i="4"/>
</calcChain>
</file>

<file path=xl/sharedStrings.xml><?xml version="1.0" encoding="utf-8"?>
<sst xmlns="http://schemas.openxmlformats.org/spreadsheetml/2006/main" count="108" uniqueCount="85">
  <si>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</si>
  <si>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</si>
  <si>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</si>
  <si>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</si>
  <si>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</si>
  <si>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</si>
  <si>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</si>
  <si>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</si>
  <si>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</si>
  <si>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</si>
  <si>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</si>
  <si>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</si>
  <si>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</si>
  <si>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</si>
  <si>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</si>
  <si>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</si>
  <si>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</si>
  <si>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</si>
  <si>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</si>
  <si>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</si>
  <si>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</si>
  <si>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</si>
  <si>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</si>
  <si>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</si>
  <si>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</si>
  <si>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</si>
  <si>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</si>
  <si>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</si>
  <si>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</si>
  <si>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</si>
  <si>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</si>
  <si>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</si>
  <si>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</si>
  <si>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</si>
  <si>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</si>
  <si>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</si>
  <si>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</si>
  <si>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</si>
  <si>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</si>
  <si>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</si>
  <si>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</si>
  <si>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</si>
  <si>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</si>
  <si>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</si>
  <si>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</si>
  <si>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</si>
  <si>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</si>
  <si>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</si>
  <si>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</si>
  <si>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</si>
  <si>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</si>
  <si>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</si>
  <si>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</si>
  <si>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</si>
  <si>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</si>
  <si>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</si>
  <si>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</si>
  <si>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</si>
  <si>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</si>
  <si>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</si>
  <si>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</si>
  <si>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</si>
  <si>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</si>
  <si>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</si>
  <si>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</si>
  <si>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</si>
  <si>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</si>
  <si>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</si>
  <si>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</si>
  <si>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</si>
  <si>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</si>
  <si>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</si>
  <si>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</si>
  <si>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</si>
  <si>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</si>
  <si>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</si>
  <si>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Sanjeevani Sanjeevbhai Solanki</t>
  </si>
  <si>
    <t>CB --  Borivali Branch (West)  -Sanjeevani Sanjeevbhai Solanki -Residential Flat No. 413, 4th Floor, Wing - D, Bhairav Residancey, Beverly Park, Kanakia Road, Bhaynder West, 401105</t>
  </si>
  <si>
    <t>Lead No. 12590</t>
  </si>
  <si>
    <t>4th Flr</t>
  </si>
  <si>
    <t>2 BHK</t>
  </si>
  <si>
    <t>Agreement -19.10.2018</t>
  </si>
  <si>
    <t>CB (Borivali West Branch)</t>
  </si>
  <si>
    <t>OC</t>
  </si>
  <si>
    <t>Tot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</si>
</sst>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0" fontId="1" fillId="2" borderId="0" xfId="0" applyFont="1" applyFill="1"/>
    <xf numFmtId="3" fontId="0" fillId="2" borderId="0" xfId="0" applyNumberFormat="1" applyFill="1"/>
    <xf numFmtId="4" fontId="0" fillId="2" borderId="0" xfId="0" applyNumberFormat="1" applyFill="1"/>
    <xf numFmtId="3" fontId="0" fillId="0" borderId="0" xfId="0" applyNumberFormat="1"/>
    <xf numFmtId="43" fontId="0" fillId="2" borderId="0" xfId="1" applyFont="1" applyFill="1"/>
    <xf numFmtId="43" fontId="2" fillId="2" borderId="0" xfId="1" applyFont="1" applyFill="1"/>
    <xf numFmtId="1" fontId="0" fillId="2" borderId="0" xfId="0" applyNumberFormat="1" applyFill="1"/>
    <xf numFmtId="1" fontId="0" fillId="2" borderId="0" xfId="0" applyNumberFormat="1" applyFill="1" applyAlignment="1">
      <alignment horizontal="right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43" fontId="12" fillId="0" borderId="0" xfId="0" applyNumberFormat="1" applyFont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572459</xdr:colOff>
      <xdr:row>36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DD197-C894-8EA5-0158-31F851EE4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6878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267673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0DAD0-7C8B-1045-FF74-962CFB633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73273" cy="847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11</xdr:col>
      <xdr:colOff>210515</xdr:colOff>
      <xdr:row>89</xdr:row>
      <xdr:rowOff>153538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558A3D-C513-D92E-8C48-3A51BF0D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6916115" cy="8154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14</xdr:col>
      <xdr:colOff>220297</xdr:colOff>
      <xdr:row>132</xdr:row>
      <xdr:rowOff>172537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546CB9-6152-DCA5-8483-00C8EA93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8754697" cy="7792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14</xdr:col>
      <xdr:colOff>229823</xdr:colOff>
      <xdr:row>179</xdr:row>
      <xdr:rowOff>115486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7627F70-D4C8-95B8-5F4D-687B2C581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17500"/>
          <a:ext cx="8764223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14</xdr:col>
      <xdr:colOff>191718</xdr:colOff>
      <xdr:row>225</xdr:row>
      <xdr:rowOff>172644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A7018B2-1780-6CD7-493A-DBCBCBA0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480500"/>
          <a:ext cx="8726118" cy="855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14</xdr:col>
      <xdr:colOff>29770</xdr:colOff>
      <xdr:row>272</xdr:row>
      <xdr:rowOff>105960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4B1B1C-0E29-BF7E-8430-8600D0A18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434000"/>
          <a:ext cx="8564170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14</xdr:col>
      <xdr:colOff>182191</xdr:colOff>
      <xdr:row>318</xdr:row>
      <xdr:rowOff>1143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99DAB5-1742-8048-A1EF-4DA94CC6E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387500"/>
          <a:ext cx="8716591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477252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D30D2-6B6A-F59D-CDB1-22CEDF7E2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82852" cy="8145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23" t="s">
        <v>43</v>
      </c>
      <c r="H2" s="124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3" zoomScale="130" zoomScaleNormal="130" workbookViewId="0">
      <selection activeCell="I30" sqref="I3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6" t="s">
        <v>79</v>
      </c>
      <c r="D2" s="12"/>
      <c r="F2" s="5"/>
      <c r="G2" s="5"/>
      <c r="H2" s="106" t="s">
        <v>75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15">
        <f>C4+C5</f>
        <v>12800</v>
      </c>
      <c r="D3" s="14" t="s">
        <v>71</v>
      </c>
      <c r="F3" s="79" t="s">
        <v>66</v>
      </c>
      <c r="G3" s="92" t="s">
        <v>62</v>
      </c>
      <c r="H3" s="84"/>
      <c r="I3" s="81"/>
      <c r="J3" s="84"/>
      <c r="L3" t="s">
        <v>70</v>
      </c>
      <c r="M3">
        <v>619</v>
      </c>
    </row>
    <row r="4" spans="1:13" ht="30" x14ac:dyDescent="0.25">
      <c r="A4" s="15" t="s">
        <v>9</v>
      </c>
      <c r="B4" s="13"/>
      <c r="C4" s="115">
        <v>2800</v>
      </c>
      <c r="D4" s="16"/>
      <c r="F4" s="91" t="s">
        <v>80</v>
      </c>
      <c r="G4" s="92" t="s">
        <v>57</v>
      </c>
      <c r="H4" s="104">
        <v>71.739999999999995</v>
      </c>
      <c r="I4" s="81">
        <f>H4*10.764</f>
        <v>772.20935999999995</v>
      </c>
      <c r="J4" s="80"/>
      <c r="K4" s="3"/>
      <c r="L4" t="s">
        <v>64</v>
      </c>
      <c r="M4">
        <v>88</v>
      </c>
    </row>
    <row r="5" spans="1:13" x14ac:dyDescent="0.25">
      <c r="A5" s="10" t="s">
        <v>10</v>
      </c>
      <c r="B5" s="13"/>
      <c r="C5" s="115">
        <v>10000</v>
      </c>
      <c r="D5" s="16"/>
      <c r="F5" s="5"/>
      <c r="G5" s="80"/>
      <c r="H5" s="80"/>
      <c r="I5" s="81"/>
      <c r="L5" t="s">
        <v>84</v>
      </c>
      <c r="M5">
        <f>SUM(M3:M4)</f>
        <v>707</v>
      </c>
    </row>
    <row r="6" spans="1:13" x14ac:dyDescent="0.25">
      <c r="A6" s="10" t="s">
        <v>11</v>
      </c>
      <c r="B6" s="13"/>
      <c r="C6" s="115">
        <f>C4</f>
        <v>2800</v>
      </c>
      <c r="D6" s="16"/>
      <c r="F6" s="5"/>
      <c r="G6" s="80"/>
      <c r="H6" s="84"/>
      <c r="I6" s="81"/>
      <c r="L6" t="s">
        <v>57</v>
      </c>
      <c r="M6">
        <f>M5*1.2</f>
        <v>848.4</v>
      </c>
    </row>
    <row r="7" spans="1:13" x14ac:dyDescent="0.25">
      <c r="A7" s="10" t="s">
        <v>12</v>
      </c>
      <c r="B7" s="17"/>
      <c r="C7" s="4">
        <f>E9-E8</f>
        <v>11</v>
      </c>
      <c r="D7" s="18"/>
      <c r="E7" s="3"/>
    </row>
    <row r="8" spans="1:13" x14ac:dyDescent="0.25">
      <c r="A8" s="10" t="s">
        <v>13</v>
      </c>
      <c r="B8" s="17"/>
      <c r="C8" s="4">
        <f>C9-C7</f>
        <v>49</v>
      </c>
      <c r="D8" s="92" t="s">
        <v>83</v>
      </c>
      <c r="E8" s="92">
        <v>2013</v>
      </c>
      <c r="F8" s="5"/>
    </row>
    <row r="9" spans="1:13" x14ac:dyDescent="0.25">
      <c r="A9" s="10" t="s">
        <v>14</v>
      </c>
      <c r="B9" s="17"/>
      <c r="C9" s="4">
        <v>60</v>
      </c>
      <c r="D9" s="93"/>
      <c r="E9" s="92">
        <v>2024</v>
      </c>
      <c r="M9" s="78"/>
    </row>
    <row r="10" spans="1:13" ht="30" x14ac:dyDescent="0.25">
      <c r="A10" s="15" t="s">
        <v>15</v>
      </c>
      <c r="B10" s="17"/>
      <c r="C10" s="4">
        <f>90*C7/C9</f>
        <v>16.5</v>
      </c>
      <c r="D10" s="4"/>
      <c r="E10" s="5"/>
      <c r="F10" s="78"/>
      <c r="G10" s="78"/>
    </row>
    <row r="11" spans="1:13" x14ac:dyDescent="0.25">
      <c r="A11" s="10"/>
      <c r="B11" s="19"/>
      <c r="C11" s="116">
        <f>C10%</f>
        <v>0.16500000000000001</v>
      </c>
      <c r="D11" s="20"/>
      <c r="E11" s="3"/>
    </row>
    <row r="12" spans="1:13" x14ac:dyDescent="0.25">
      <c r="A12" s="10" t="s">
        <v>16</v>
      </c>
      <c r="B12" s="13"/>
      <c r="C12" s="115">
        <f>C6*C11</f>
        <v>462</v>
      </c>
      <c r="D12" s="16"/>
      <c r="E12" s="80"/>
    </row>
    <row r="13" spans="1:13" x14ac:dyDescent="0.25">
      <c r="A13" s="10" t="s">
        <v>17</v>
      </c>
      <c r="B13" s="13"/>
      <c r="C13" s="115">
        <f>C6-C12</f>
        <v>2338</v>
      </c>
      <c r="D13" s="16"/>
    </row>
    <row r="14" spans="1:13" x14ac:dyDescent="0.25">
      <c r="A14" s="10" t="s">
        <v>10</v>
      </c>
      <c r="B14" s="13"/>
      <c r="C14" s="115">
        <f>C5</f>
        <v>10000</v>
      </c>
      <c r="D14" s="16"/>
      <c r="F14" s="78"/>
      <c r="G14" s="78"/>
      <c r="H14" s="4"/>
    </row>
    <row r="15" spans="1:13" x14ac:dyDescent="0.25">
      <c r="B15" s="13"/>
      <c r="C15" s="115"/>
      <c r="D15" s="16"/>
      <c r="H15" s="4"/>
    </row>
    <row r="16" spans="1:13" x14ac:dyDescent="0.25">
      <c r="A16" s="21" t="s">
        <v>18</v>
      </c>
      <c r="B16" s="22"/>
      <c r="C16" s="117">
        <f>C14+C13</f>
        <v>12338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57</v>
      </c>
      <c r="B18" s="5"/>
      <c r="C18" s="118">
        <v>772</v>
      </c>
      <c r="D18" s="100"/>
      <c r="E18" s="101"/>
      <c r="H18" s="103"/>
    </row>
    <row r="19" spans="1:8" x14ac:dyDescent="0.25">
      <c r="A19" s="10"/>
      <c r="B19" s="4"/>
      <c r="C19" s="119">
        <f>C18*C16</f>
        <v>9524936</v>
      </c>
      <c r="D19" t="s">
        <v>41</v>
      </c>
      <c r="E19" s="102"/>
      <c r="H19" s="4"/>
    </row>
    <row r="20" spans="1:8" x14ac:dyDescent="0.25">
      <c r="A20" s="10"/>
      <c r="B20" s="38"/>
      <c r="C20" s="38">
        <f>C19*0.9</f>
        <v>8572442.4000000004</v>
      </c>
      <c r="D20" t="s">
        <v>19</v>
      </c>
      <c r="E20" s="83"/>
      <c r="F20" s="6"/>
      <c r="H20" s="78"/>
    </row>
    <row r="21" spans="1:8" x14ac:dyDescent="0.25">
      <c r="A21" s="10"/>
      <c r="C21" s="38">
        <f>C19*80%</f>
        <v>7619948.8000000007</v>
      </c>
      <c r="D21" t="s">
        <v>20</v>
      </c>
      <c r="E21" s="83"/>
      <c r="F21" s="38"/>
    </row>
    <row r="22" spans="1:8" x14ac:dyDescent="0.25">
      <c r="A22" s="10"/>
      <c r="D22"/>
      <c r="E22" s="83"/>
    </row>
    <row r="23" spans="1:8" x14ac:dyDescent="0.25">
      <c r="A23" s="24" t="s">
        <v>21</v>
      </c>
      <c r="B23" s="25"/>
      <c r="C23" s="120">
        <f>C4*D23</f>
        <v>2161600</v>
      </c>
      <c r="D23" s="120">
        <v>772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122">
        <f>C19*0.03/12</f>
        <v>23812.34</v>
      </c>
      <c r="D25" s="83"/>
      <c r="E25" s="83"/>
    </row>
    <row r="26" spans="1:8" x14ac:dyDescent="0.25">
      <c r="C26" s="38"/>
      <c r="D26" s="23"/>
      <c r="F26" s="80" t="s">
        <v>78</v>
      </c>
    </row>
    <row r="27" spans="1:8" x14ac:dyDescent="0.25">
      <c r="A27" s="5" t="s">
        <v>77</v>
      </c>
      <c r="B27" s="5"/>
      <c r="C27" s="121"/>
      <c r="D27" s="82"/>
    </row>
    <row r="28" spans="1:8" x14ac:dyDescent="0.25">
      <c r="D28" s="78"/>
    </row>
    <row r="29" spans="1:8" x14ac:dyDescent="0.25">
      <c r="A29" s="80" t="s">
        <v>81</v>
      </c>
      <c r="B29" s="112">
        <v>6800000</v>
      </c>
      <c r="D29"/>
      <c r="G29" s="3"/>
      <c r="H29" s="3"/>
    </row>
    <row r="30" spans="1:8" ht="18.75" x14ac:dyDescent="0.3">
      <c r="D30"/>
      <c r="E30" s="125" t="s">
        <v>82</v>
      </c>
      <c r="F30" s="125"/>
      <c r="G30" s="3"/>
      <c r="H30" s="3"/>
    </row>
    <row r="31" spans="1:8" ht="18.75" x14ac:dyDescent="0.3">
      <c r="D31"/>
      <c r="E31" s="125" t="s">
        <v>76</v>
      </c>
      <c r="F31" s="125"/>
      <c r="G31" s="3"/>
      <c r="H31" s="3"/>
    </row>
    <row r="32" spans="1:8" ht="18.75" x14ac:dyDescent="0.3">
      <c r="D32"/>
      <c r="E32" s="105" t="s">
        <v>41</v>
      </c>
      <c r="F32" s="105">
        <f>C19</f>
        <v>9524936</v>
      </c>
      <c r="G32" s="107"/>
      <c r="H32" s="3"/>
    </row>
    <row r="33" spans="1:8" ht="18.75" x14ac:dyDescent="0.3">
      <c r="D33"/>
      <c r="E33" s="105" t="s">
        <v>19</v>
      </c>
      <c r="F33" s="105">
        <f>F32*90%</f>
        <v>8572442.4000000004</v>
      </c>
      <c r="G33" s="107"/>
      <c r="H33" s="83">
        <f>F32*80</f>
        <v>761994880</v>
      </c>
    </row>
    <row r="34" spans="1:8" ht="18.75" x14ac:dyDescent="0.3">
      <c r="D34"/>
      <c r="E34" s="105" t="s">
        <v>20</v>
      </c>
      <c r="F34" s="105">
        <f>F32*80%</f>
        <v>7619948.8000000007</v>
      </c>
      <c r="G34" s="107"/>
      <c r="H34" s="3"/>
    </row>
    <row r="35" spans="1:8" x14ac:dyDescent="0.25">
      <c r="D35"/>
      <c r="G35" s="107"/>
      <c r="H35" s="3"/>
    </row>
    <row r="36" spans="1:8" x14ac:dyDescent="0.25">
      <c r="D36"/>
      <c r="E36" s="107"/>
      <c r="F36" s="107"/>
      <c r="G36" s="107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2" sqref="Q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620</v>
      </c>
      <c r="C2">
        <f>B2*1.2</f>
        <v>744</v>
      </c>
      <c r="D2" s="94">
        <f>C2*1.2</f>
        <v>892.8</v>
      </c>
      <c r="E2" s="94">
        <v>12500000</v>
      </c>
      <c r="F2" s="94">
        <f>E2/B2</f>
        <v>20161.290322580644</v>
      </c>
      <c r="G2" s="85">
        <f>E2/C2</f>
        <v>16801.075268817203</v>
      </c>
      <c r="H2">
        <f>E2/D2</f>
        <v>14000.896057347671</v>
      </c>
      <c r="I2" s="5">
        <v>4</v>
      </c>
      <c r="J2" s="5">
        <v>404</v>
      </c>
      <c r="K2" s="5"/>
      <c r="L2" s="5"/>
      <c r="M2" s="5"/>
      <c r="N2" s="5">
        <v>44.99</v>
      </c>
      <c r="O2" s="108">
        <f>N2*10.764</f>
        <v>484.27235999999999</v>
      </c>
      <c r="P2" s="109">
        <f>O2*1.2</f>
        <v>581.12683199999992</v>
      </c>
      <c r="Q2" s="109">
        <v>6885000</v>
      </c>
      <c r="R2" s="109">
        <f t="shared" ref="R2:R3" si="0">Q2/O2</f>
        <v>14217.206201898452</v>
      </c>
      <c r="S2" s="109">
        <f>Q2/P2</f>
        <v>11847.671834915378</v>
      </c>
      <c r="T2" s="94"/>
      <c r="U2" s="95">
        <v>2022</v>
      </c>
      <c r="V2" s="3"/>
      <c r="W2" s="3"/>
      <c r="X2" s="3"/>
      <c r="Y2" s="3"/>
      <c r="AB2" s="40"/>
    </row>
    <row r="3" spans="1:32" x14ac:dyDescent="0.25">
      <c r="B3" s="114">
        <v>480</v>
      </c>
      <c r="C3" s="5">
        <f t="shared" ref="C3:C6" si="1">B3*1.2</f>
        <v>576</v>
      </c>
      <c r="D3" s="109">
        <f t="shared" ref="D3:D9" si="2">C3*1.2</f>
        <v>691.19999999999993</v>
      </c>
      <c r="E3" s="109">
        <v>6750000</v>
      </c>
      <c r="F3" s="109">
        <f t="shared" ref="F3:F6" si="3">E3/B3</f>
        <v>14062.5</v>
      </c>
      <c r="G3" s="111">
        <f t="shared" ref="G3:G8" si="4">E3/C3</f>
        <v>11718.75</v>
      </c>
      <c r="H3">
        <f t="shared" ref="H3:H7" si="5">E3/D3</f>
        <v>9765.6250000000018</v>
      </c>
      <c r="I3">
        <v>6</v>
      </c>
      <c r="J3">
        <v>603</v>
      </c>
      <c r="N3">
        <v>46.15</v>
      </c>
      <c r="O3" s="110">
        <f t="shared" ref="O3:O10" si="6">N3*10.764</f>
        <v>496.75859999999994</v>
      </c>
      <c r="P3" s="94">
        <f t="shared" ref="P3:P10" si="7">O3*1.2</f>
        <v>596.11031999999989</v>
      </c>
      <c r="Q3" s="94">
        <v>5500000</v>
      </c>
      <c r="R3" s="94">
        <f t="shared" si="0"/>
        <v>11071.776110166991</v>
      </c>
      <c r="S3" s="94">
        <f>Q3/P3</f>
        <v>9226.4800918058263</v>
      </c>
      <c r="T3" s="94"/>
      <c r="U3" s="95"/>
      <c r="V3" s="3"/>
      <c r="W3" s="3"/>
      <c r="X3" s="3"/>
      <c r="Y3" s="3"/>
      <c r="AF3" s="40"/>
    </row>
    <row r="4" spans="1:32" x14ac:dyDescent="0.25">
      <c r="B4" s="78">
        <v>618</v>
      </c>
      <c r="C4">
        <f t="shared" si="1"/>
        <v>741.6</v>
      </c>
      <c r="D4" s="94">
        <f t="shared" si="2"/>
        <v>889.92</v>
      </c>
      <c r="E4" s="94">
        <v>12000000</v>
      </c>
      <c r="F4" s="94">
        <f t="shared" si="3"/>
        <v>19417.475728155339</v>
      </c>
      <c r="G4" s="85">
        <f t="shared" si="4"/>
        <v>16181.229773462783</v>
      </c>
      <c r="H4">
        <f t="shared" si="5"/>
        <v>13484.35814455232</v>
      </c>
      <c r="I4">
        <v>2</v>
      </c>
      <c r="J4">
        <v>205</v>
      </c>
      <c r="N4">
        <v>57.38</v>
      </c>
      <c r="O4" s="110">
        <f t="shared" si="6"/>
        <v>617.63832000000002</v>
      </c>
      <c r="P4" s="94">
        <f t="shared" si="7"/>
        <v>741.16598399999998</v>
      </c>
      <c r="Q4" s="94">
        <v>8000000</v>
      </c>
      <c r="R4" s="94">
        <f>Q4/O4</f>
        <v>12952.564212660898</v>
      </c>
      <c r="S4" s="94">
        <f>Q4/P4</f>
        <v>10793.80351055075</v>
      </c>
      <c r="T4" s="94"/>
      <c r="U4" s="95"/>
      <c r="V4" s="3"/>
      <c r="W4" s="3"/>
      <c r="X4" s="3"/>
      <c r="Y4" s="3"/>
    </row>
    <row r="5" spans="1:32" x14ac:dyDescent="0.25">
      <c r="B5" s="113">
        <v>642</v>
      </c>
      <c r="C5" s="5">
        <f t="shared" si="1"/>
        <v>770.4</v>
      </c>
      <c r="D5" s="109">
        <f t="shared" si="2"/>
        <v>924.4799999999999</v>
      </c>
      <c r="E5" s="109">
        <v>9875000</v>
      </c>
      <c r="F5" s="109">
        <f t="shared" si="3"/>
        <v>15381.619937694704</v>
      </c>
      <c r="G5" s="111">
        <f t="shared" si="4"/>
        <v>12818.016614745588</v>
      </c>
      <c r="H5">
        <f t="shared" si="5"/>
        <v>10681.68051228799</v>
      </c>
      <c r="I5" s="5">
        <v>1</v>
      </c>
      <c r="J5" s="5">
        <v>104</v>
      </c>
      <c r="K5" s="5"/>
      <c r="L5" s="5"/>
      <c r="M5" s="5"/>
      <c r="N5" s="5">
        <v>44.99</v>
      </c>
      <c r="O5" s="108">
        <f t="shared" si="6"/>
        <v>484.27235999999999</v>
      </c>
      <c r="P5" s="109">
        <f t="shared" si="7"/>
        <v>581.12683199999992</v>
      </c>
      <c r="Q5" s="109">
        <v>7065000</v>
      </c>
      <c r="R5" s="109">
        <f>Q5/O5</f>
        <v>14588.897867307562</v>
      </c>
      <c r="S5" s="109">
        <f>Q5/P5</f>
        <v>12157.414889422969</v>
      </c>
      <c r="T5" s="94"/>
      <c r="U5" s="95"/>
      <c r="V5" s="3"/>
      <c r="W5" s="3"/>
      <c r="X5" s="3"/>
      <c r="Y5" s="3"/>
    </row>
    <row r="6" spans="1:32" x14ac:dyDescent="0.25">
      <c r="B6">
        <v>850</v>
      </c>
      <c r="C6">
        <f t="shared" si="1"/>
        <v>1020</v>
      </c>
      <c r="D6" s="94">
        <f t="shared" si="2"/>
        <v>1224</v>
      </c>
      <c r="E6" s="94">
        <v>8500000</v>
      </c>
      <c r="F6" s="94">
        <f t="shared" si="3"/>
        <v>10000</v>
      </c>
      <c r="G6" s="85">
        <f t="shared" si="4"/>
        <v>8333.3333333333339</v>
      </c>
      <c r="H6">
        <f t="shared" si="5"/>
        <v>6944.4444444444443</v>
      </c>
      <c r="O6" s="110">
        <f t="shared" si="6"/>
        <v>0</v>
      </c>
      <c r="P6" s="94">
        <f t="shared" si="7"/>
        <v>0</v>
      </c>
      <c r="Q6" s="94"/>
      <c r="R6" s="94" t="e">
        <f>Q6/O6</f>
        <v>#DIV/0!</v>
      </c>
      <c r="S6" s="94" t="e">
        <f>Q6/P6</f>
        <v>#DIV/0!</v>
      </c>
      <c r="T6" s="94"/>
      <c r="U6" s="95"/>
      <c r="V6" s="3"/>
      <c r="W6" s="3"/>
      <c r="X6" s="3"/>
      <c r="Y6" s="3"/>
    </row>
    <row r="7" spans="1:32" x14ac:dyDescent="0.25">
      <c r="B7">
        <f>C7/1.2</f>
        <v>750</v>
      </c>
      <c r="C7" s="5">
        <v>900</v>
      </c>
      <c r="D7" s="109">
        <f t="shared" si="2"/>
        <v>1080</v>
      </c>
      <c r="E7" s="109">
        <v>11000000</v>
      </c>
      <c r="F7" s="109">
        <f t="shared" ref="F7:F14" si="8">ROUND((E7/B7),0)</f>
        <v>14667</v>
      </c>
      <c r="G7" s="111">
        <f t="shared" si="4"/>
        <v>12222.222222222223</v>
      </c>
      <c r="H7" s="5">
        <f t="shared" si="5"/>
        <v>10185.185185185184</v>
      </c>
      <c r="O7" s="110">
        <f t="shared" si="6"/>
        <v>0</v>
      </c>
      <c r="P7" s="94">
        <f t="shared" si="7"/>
        <v>0</v>
      </c>
      <c r="Q7" s="94"/>
      <c r="R7" s="94" t="e">
        <f>T7/#REF!</f>
        <v>#REF!</v>
      </c>
      <c r="S7" s="94"/>
      <c r="T7" s="94"/>
      <c r="U7" s="95"/>
      <c r="V7" s="3"/>
      <c r="W7" s="3"/>
      <c r="X7" s="3"/>
      <c r="Y7" s="3"/>
    </row>
    <row r="8" spans="1:32" x14ac:dyDescent="0.25">
      <c r="C8" s="127">
        <v>950</v>
      </c>
      <c r="D8" s="128">
        <f t="shared" si="2"/>
        <v>1140</v>
      </c>
      <c r="E8" s="128">
        <v>9800000</v>
      </c>
      <c r="F8" s="128" t="e">
        <f t="shared" si="8"/>
        <v>#DIV/0!</v>
      </c>
      <c r="G8" s="85">
        <f t="shared" si="4"/>
        <v>10315.78947368421</v>
      </c>
      <c r="H8" t="e">
        <f t="shared" ref="H8:H13" si="9">F8/D8</f>
        <v>#DIV/0!</v>
      </c>
      <c r="O8" s="110">
        <f t="shared" si="6"/>
        <v>0</v>
      </c>
      <c r="P8" s="94">
        <f t="shared" si="7"/>
        <v>0</v>
      </c>
      <c r="Q8" s="94"/>
      <c r="R8" s="94" t="e">
        <f>T8/#REF!</f>
        <v>#REF!</v>
      </c>
      <c r="S8" s="94"/>
      <c r="T8" s="94"/>
      <c r="U8" s="95"/>
      <c r="V8" s="3"/>
      <c r="W8" s="3"/>
      <c r="X8" s="3"/>
      <c r="Y8" s="3"/>
    </row>
    <row r="9" spans="1:32" x14ac:dyDescent="0.25">
      <c r="C9">
        <f t="shared" ref="C9:C12" si="10">B9*1.2</f>
        <v>0</v>
      </c>
      <c r="D9" s="94">
        <f t="shared" si="2"/>
        <v>0</v>
      </c>
      <c r="E9" s="94"/>
      <c r="F9" s="94" t="e">
        <f t="shared" si="8"/>
        <v>#DIV/0!</v>
      </c>
      <c r="G9" s="85" t="e">
        <f t="shared" ref="G9" si="11">F9/C9</f>
        <v>#DIV/0!</v>
      </c>
      <c r="H9" t="e">
        <f t="shared" si="9"/>
        <v>#DIV/0!</v>
      </c>
      <c r="O9" s="110">
        <f t="shared" si="6"/>
        <v>0</v>
      </c>
      <c r="P9" s="94">
        <f t="shared" si="7"/>
        <v>0</v>
      </c>
      <c r="Q9" s="94"/>
      <c r="R9" s="94" t="e">
        <f>T9/#REF!</f>
        <v>#REF!</v>
      </c>
      <c r="S9" s="94"/>
      <c r="T9" s="94"/>
      <c r="U9" s="3"/>
      <c r="V9" s="3"/>
      <c r="W9" s="3"/>
      <c r="X9" s="3"/>
      <c r="Y9" s="3"/>
    </row>
    <row r="10" spans="1:32" ht="16.5" x14ac:dyDescent="0.3">
      <c r="C10">
        <f t="shared" si="10"/>
        <v>0</v>
      </c>
      <c r="D10" s="94">
        <v>0</v>
      </c>
      <c r="E10" s="94"/>
      <c r="F10" s="94" t="e">
        <f t="shared" si="8"/>
        <v>#DIV/0!</v>
      </c>
      <c r="G10" t="e">
        <f t="shared" ref="G10:G14" si="12">ROUND((E10/C10),0)</f>
        <v>#DIV/0!</v>
      </c>
      <c r="H10" t="e">
        <f t="shared" si="9"/>
        <v>#DIV/0!</v>
      </c>
      <c r="O10" s="110">
        <f t="shared" si="6"/>
        <v>0</v>
      </c>
      <c r="P10" s="94">
        <f t="shared" si="7"/>
        <v>0</v>
      </c>
      <c r="Q10" s="94"/>
      <c r="R10" s="94" t="e">
        <f>T10/#REF!</f>
        <v>#REF!</v>
      </c>
      <c r="S10" s="94"/>
      <c r="T10" s="94"/>
      <c r="U10" s="3"/>
      <c r="V10" s="3"/>
      <c r="W10" s="96"/>
      <c r="X10" s="97"/>
      <c r="Y10" s="97"/>
      <c r="Z10" s="29"/>
      <c r="AA10" s="29"/>
      <c r="AB10" s="29"/>
      <c r="AC10" s="29"/>
      <c r="AD10" s="29"/>
    </row>
    <row r="11" spans="1:32" ht="18.75" x14ac:dyDescent="0.25">
      <c r="C11">
        <f t="shared" si="10"/>
        <v>0</v>
      </c>
      <c r="D11">
        <f t="shared" ref="D11:D14" si="13">C11*1.2</f>
        <v>0</v>
      </c>
      <c r="E11" s="94"/>
      <c r="F11" t="e">
        <f t="shared" si="8"/>
        <v>#DIV/0!</v>
      </c>
      <c r="G11" t="e">
        <f t="shared" si="12"/>
        <v>#DIV/0!</v>
      </c>
      <c r="H11" t="e">
        <f t="shared" si="9"/>
        <v>#DIV/0!</v>
      </c>
      <c r="P11" s="94" t="e">
        <f>#REF!*1.1</f>
        <v>#REF!</v>
      </c>
      <c r="Q11" s="94"/>
      <c r="S11" s="94"/>
      <c r="T11" s="94"/>
      <c r="U11" s="3"/>
      <c r="V11" s="3"/>
      <c r="W11" s="98"/>
      <c r="X11" s="3"/>
      <c r="Y11" s="3"/>
    </row>
    <row r="12" spans="1:32" x14ac:dyDescent="0.25">
      <c r="C12">
        <f t="shared" si="10"/>
        <v>0</v>
      </c>
      <c r="D12">
        <f t="shared" si="13"/>
        <v>0</v>
      </c>
      <c r="E12" s="94"/>
      <c r="F12" t="e">
        <f t="shared" si="8"/>
        <v>#DIV/0!</v>
      </c>
      <c r="G12" t="e">
        <f t="shared" si="12"/>
        <v>#DIV/0!</v>
      </c>
      <c r="H12" t="e">
        <f t="shared" si="9"/>
        <v>#DIV/0!</v>
      </c>
      <c r="I12">
        <f t="shared" ref="I12:I14" si="14">U12</f>
        <v>0</v>
      </c>
      <c r="J12">
        <f t="shared" ref="J12:J14" si="15">V12</f>
        <v>0</v>
      </c>
      <c r="P12" s="94" t="e">
        <f>#REF!*1.1</f>
        <v>#REF!</v>
      </c>
      <c r="Q12" s="94"/>
      <c r="S12" s="94"/>
      <c r="T12" s="94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6">B13*1.1</f>
        <v>0</v>
      </c>
      <c r="D13">
        <f t="shared" si="13"/>
        <v>0</v>
      </c>
      <c r="E13" s="94"/>
      <c r="F13" t="e">
        <f t="shared" si="8"/>
        <v>#DIV/0!</v>
      </c>
      <c r="G13" t="e">
        <f t="shared" si="12"/>
        <v>#DIV/0!</v>
      </c>
      <c r="H13" t="e">
        <f t="shared" si="9"/>
        <v>#DIV/0!</v>
      </c>
      <c r="I13">
        <f t="shared" si="14"/>
        <v>0</v>
      </c>
      <c r="J13">
        <f t="shared" si="15"/>
        <v>0</v>
      </c>
      <c r="S13" s="94"/>
      <c r="T13" s="94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6"/>
        <v>0</v>
      </c>
      <c r="D14">
        <f t="shared" si="13"/>
        <v>0</v>
      </c>
      <c r="E14" s="94"/>
      <c r="F14" t="e">
        <f t="shared" si="8"/>
        <v>#DIV/0!</v>
      </c>
      <c r="G14" t="e">
        <f t="shared" si="12"/>
        <v>#DIV/0!</v>
      </c>
      <c r="H14" t="e">
        <f t="shared" ref="H14" si="17">ROUND((E14/D14),0)</f>
        <v>#DIV/0!</v>
      </c>
      <c r="I14">
        <f t="shared" si="14"/>
        <v>0</v>
      </c>
      <c r="J14">
        <f t="shared" si="15"/>
        <v>0</v>
      </c>
      <c r="S14" s="94"/>
      <c r="T14" s="94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8">B15*1.2</f>
        <v>0</v>
      </c>
      <c r="D15">
        <f t="shared" ref="D15:D18" si="19">C15*1.2</f>
        <v>0</v>
      </c>
      <c r="E15" s="94"/>
      <c r="F15" t="e">
        <f t="shared" ref="F15:F18" si="20">ROUND((E15/B15),0)</f>
        <v>#DIV/0!</v>
      </c>
      <c r="G15" t="e">
        <f t="shared" ref="G15:G18" si="21">ROUND((E15/C15),0)</f>
        <v>#DIV/0!</v>
      </c>
      <c r="H15" t="e">
        <f t="shared" ref="H15:H18" si="22">ROUND((E15/D15),0)</f>
        <v>#DIV/0!</v>
      </c>
      <c r="I15">
        <f t="shared" ref="I15:J18" si="23">U15</f>
        <v>0</v>
      </c>
      <c r="J15">
        <f t="shared" si="23"/>
        <v>0</v>
      </c>
      <c r="S15" s="94"/>
      <c r="T15" s="94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4">B16*1.2</f>
        <v>0</v>
      </c>
      <c r="D16">
        <f t="shared" si="19"/>
        <v>0</v>
      </c>
      <c r="E16" s="94"/>
      <c r="F16" t="e">
        <f t="shared" si="20"/>
        <v>#DIV/0!</v>
      </c>
      <c r="G16" t="e">
        <f t="shared" si="21"/>
        <v>#DIV/0!</v>
      </c>
      <c r="H16" t="e">
        <f t="shared" si="22"/>
        <v>#DIV/0!</v>
      </c>
      <c r="I16">
        <f t="shared" si="23"/>
        <v>0</v>
      </c>
      <c r="J16">
        <f t="shared" si="23"/>
        <v>0</v>
      </c>
      <c r="S16" s="94"/>
      <c r="T16" s="94"/>
    </row>
    <row r="17" spans="1:25" x14ac:dyDescent="0.25">
      <c r="B17">
        <f t="shared" ref="B17:B18" si="25">O17</f>
        <v>0</v>
      </c>
      <c r="C17">
        <f t="shared" si="24"/>
        <v>0</v>
      </c>
      <c r="D17">
        <f t="shared" si="19"/>
        <v>0</v>
      </c>
      <c r="E17" s="94"/>
      <c r="F17" t="e">
        <f t="shared" si="20"/>
        <v>#DIV/0!</v>
      </c>
      <c r="G17" t="e">
        <f t="shared" si="21"/>
        <v>#DIV/0!</v>
      </c>
      <c r="H17" t="e">
        <f t="shared" si="22"/>
        <v>#DIV/0!</v>
      </c>
      <c r="I17">
        <f t="shared" si="23"/>
        <v>0</v>
      </c>
      <c r="J17">
        <f t="shared" si="23"/>
        <v>0</v>
      </c>
      <c r="S17" s="94"/>
      <c r="T17" s="94"/>
    </row>
    <row r="18" spans="1:25" x14ac:dyDescent="0.25">
      <c r="B18">
        <f t="shared" si="25"/>
        <v>0</v>
      </c>
      <c r="C18">
        <f t="shared" si="24"/>
        <v>0</v>
      </c>
      <c r="D18">
        <f t="shared" si="19"/>
        <v>0</v>
      </c>
      <c r="E18" s="94"/>
      <c r="F18" t="e">
        <f t="shared" si="20"/>
        <v>#DIV/0!</v>
      </c>
      <c r="G18" t="e">
        <f t="shared" si="21"/>
        <v>#DIV/0!</v>
      </c>
      <c r="H18" t="e">
        <f t="shared" si="22"/>
        <v>#DIV/0!</v>
      </c>
      <c r="I18">
        <f t="shared" si="23"/>
        <v>0</v>
      </c>
      <c r="J18">
        <f t="shared" si="23"/>
        <v>0</v>
      </c>
      <c r="S18" s="94"/>
      <c r="T18" s="94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99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zoomScale="130" zoomScaleNormal="130" workbookViewId="0"/>
  </sheetViews>
  <sheetFormatPr defaultRowHeight="15" x14ac:dyDescent="0.25"/>
  <sheetData>
    <row r="117" spans="6:13" x14ac:dyDescent="0.25">
      <c r="F117" s="126" t="s">
        <v>55</v>
      </c>
      <c r="G117" s="126"/>
      <c r="H117" s="126"/>
      <c r="I117" s="126"/>
      <c r="J117" s="126"/>
      <c r="K117" s="126"/>
      <c r="L117" s="126"/>
      <c r="M117" s="12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4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4"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2024-12-07T09:02:03Z</dcterms:modified>
</cp:coreProperties>
</file>