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Sai Crystel\"/>
    </mc:Choice>
  </mc:AlternateContent>
  <xr:revisionPtr revIDLastSave="0" documentId="13_ncr:1_{D835331A-7824-4D9C-9557-290CE6E04709}" xr6:coauthVersionLast="47" xr6:coauthVersionMax="47" xr10:uidLastSave="{00000000-0000-0000-0000-000000000000}"/>
  <bookViews>
    <workbookView xWindow="-120" yWindow="-120" windowWidth="29040" windowHeight="15720" tabRatio="451" activeTab="1" xr2:uid="{00000000-000D-0000-FFFF-FFFF00000000}"/>
  </bookViews>
  <sheets>
    <sheet name="Wing_A" sheetId="110" r:id="rId1"/>
    <sheet name="A- Wing Area" sheetId="152" r:id="rId2"/>
    <sheet name="Wing_B" sheetId="124" r:id="rId3"/>
    <sheet name="IGR_1" sheetId="125" r:id="rId4"/>
    <sheet name="Sheet13" sheetId="133" r:id="rId5"/>
    <sheet name="Sheet30" sheetId="150" r:id="rId6"/>
    <sheet name="Sheet14" sheetId="134" r:id="rId7"/>
    <sheet name="Sheet15" sheetId="135" r:id="rId8"/>
    <sheet name="Sheet31" sheetId="151" r:id="rId9"/>
    <sheet name="Sheet16" sheetId="136" r:id="rId10"/>
    <sheet name="Sheet17" sheetId="137" r:id="rId11"/>
    <sheet name="Sheet18" sheetId="138" r:id="rId12"/>
    <sheet name="Sheet19" sheetId="139" r:id="rId13"/>
    <sheet name="Sheet20" sheetId="140" r:id="rId14"/>
    <sheet name="Sheet21" sheetId="141" r:id="rId15"/>
    <sheet name="Sheet22" sheetId="142" r:id="rId16"/>
    <sheet name="Sheet23" sheetId="143" r:id="rId17"/>
    <sheet name="Sheet24" sheetId="144" r:id="rId18"/>
    <sheet name="Sheet25" sheetId="145" r:id="rId19"/>
    <sheet name="Sheet26" sheetId="146" r:id="rId20"/>
    <sheet name="Sheet27" sheetId="147" r:id="rId21"/>
    <sheet name="Sheet28" sheetId="148" r:id="rId22"/>
    <sheet name="Sheet29" sheetId="149" r:id="rId23"/>
    <sheet name="Sheet6" sheetId="126" r:id="rId24"/>
    <sheet name="Sheet7" sheetId="127" r:id="rId25"/>
    <sheet name="Sheet8" sheetId="128" r:id="rId26"/>
    <sheet name="Sheet9" sheetId="129" r:id="rId27"/>
    <sheet name="Sheet10" sheetId="130" r:id="rId28"/>
    <sheet name="Sheet11" sheetId="131" r:id="rId29"/>
    <sheet name="Sheet12" sheetId="132" r:id="rId30"/>
    <sheet name="RERA" sheetId="73" r:id="rId31"/>
    <sheet name="Floor Plan" sheetId="111" r:id="rId32"/>
    <sheet name="IGR" sheetId="115" r:id="rId33"/>
    <sheet name="Sheet1" sheetId="121" r:id="rId34"/>
    <sheet name="Listing1" sheetId="118" r:id="rId35"/>
    <sheet name="Listing2" sheetId="117" r:id="rId36"/>
    <sheet name="Listing3" sheetId="119" r:id="rId37"/>
    <sheet name="Sheet3" sheetId="123" r:id="rId38"/>
    <sheet name="Sheet2" sheetId="122" r:id="rId39"/>
    <sheet name="Listing4" sheetId="120" r:id="rId40"/>
  </sheets>
  <definedNames>
    <definedName name="_xlnm._FilterDatabase" localSheetId="1" hidden="1">'A- Wing Area'!$D$2:$D$28</definedName>
    <definedName name="_xlnm._FilterDatabase" localSheetId="30" hidden="1">RERA!#REF!</definedName>
    <definedName name="_xlnm._FilterDatabase" localSheetId="0" hidden="1">Wing_A!$D$2:$D$28</definedName>
    <definedName name="_xlnm._FilterDatabase" localSheetId="2" hidden="1">Wing_B!$D$1:$D$49</definedName>
  </definedNames>
  <calcPr calcId="191029"/>
</workbook>
</file>

<file path=xl/calcChain.xml><?xml version="1.0" encoding="utf-8"?>
<calcChain xmlns="http://schemas.openxmlformats.org/spreadsheetml/2006/main">
  <c r="P51" i="152" l="1"/>
  <c r="P50" i="152"/>
  <c r="O51" i="152"/>
  <c r="O50" i="152"/>
  <c r="L51" i="152"/>
  <c r="L50" i="152"/>
  <c r="L55" i="152"/>
  <c r="L53" i="152"/>
  <c r="I103" i="152"/>
  <c r="H2" i="152"/>
  <c r="I2" i="152" s="1"/>
  <c r="K2" i="152"/>
  <c r="M2" i="152" s="1"/>
  <c r="L2" i="152"/>
  <c r="P2" i="152"/>
  <c r="Q2" i="152"/>
  <c r="R2" i="152" s="1"/>
  <c r="H3" i="152"/>
  <c r="I3" i="152"/>
  <c r="K3" i="152"/>
  <c r="L3" i="152" s="1"/>
  <c r="H4" i="152"/>
  <c r="I4" i="152" s="1"/>
  <c r="H5" i="152"/>
  <c r="I5" i="152"/>
  <c r="K5" i="152"/>
  <c r="L5" i="152" s="1"/>
  <c r="H6" i="152"/>
  <c r="I6" i="152" s="1"/>
  <c r="H7" i="152"/>
  <c r="I7" i="152"/>
  <c r="K7" i="152"/>
  <c r="L7" i="152" s="1"/>
  <c r="H8" i="152"/>
  <c r="I8" i="152" s="1"/>
  <c r="H9" i="152"/>
  <c r="I9" i="152"/>
  <c r="K9" i="152"/>
  <c r="L9" i="152" s="1"/>
  <c r="H10" i="152"/>
  <c r="I10" i="152" s="1"/>
  <c r="H11" i="152"/>
  <c r="I11" i="152"/>
  <c r="K11" i="152"/>
  <c r="L11" i="152" s="1"/>
  <c r="H12" i="152"/>
  <c r="I12" i="152" s="1"/>
  <c r="H13" i="152"/>
  <c r="I13" i="152"/>
  <c r="K13" i="152"/>
  <c r="L13" i="152" s="1"/>
  <c r="H14" i="152"/>
  <c r="I14" i="152" s="1"/>
  <c r="H15" i="152"/>
  <c r="I15" i="152"/>
  <c r="K15" i="152"/>
  <c r="L15" i="152" s="1"/>
  <c r="H16" i="152"/>
  <c r="I16" i="152" s="1"/>
  <c r="H17" i="152"/>
  <c r="I17" i="152"/>
  <c r="K17" i="152"/>
  <c r="L17" i="152" s="1"/>
  <c r="H18" i="152"/>
  <c r="I18" i="152" s="1"/>
  <c r="H19" i="152"/>
  <c r="I19" i="152"/>
  <c r="K19" i="152"/>
  <c r="L19" i="152" s="1"/>
  <c r="H20" i="152"/>
  <c r="I20" i="152" s="1"/>
  <c r="H21" i="152"/>
  <c r="I21" i="152"/>
  <c r="K21" i="152"/>
  <c r="L21" i="152" s="1"/>
  <c r="H22" i="152"/>
  <c r="I22" i="152" s="1"/>
  <c r="H23" i="152"/>
  <c r="I23" i="152"/>
  <c r="K23" i="152"/>
  <c r="L23" i="152" s="1"/>
  <c r="H24" i="152"/>
  <c r="I24" i="152" s="1"/>
  <c r="H25" i="152"/>
  <c r="I25" i="152"/>
  <c r="K25" i="152"/>
  <c r="L25" i="152" s="1"/>
  <c r="H26" i="152"/>
  <c r="I26" i="152" s="1"/>
  <c r="H27" i="152"/>
  <c r="I27" i="152"/>
  <c r="K27" i="152"/>
  <c r="L27" i="152" s="1"/>
  <c r="E28" i="152"/>
  <c r="F28" i="152"/>
  <c r="H99" i="152"/>
  <c r="G98" i="152"/>
  <c r="G97" i="152"/>
  <c r="G96" i="152"/>
  <c r="G95" i="152"/>
  <c r="H93" i="152"/>
  <c r="G92" i="152"/>
  <c r="G91" i="152"/>
  <c r="G90" i="152"/>
  <c r="G89" i="152"/>
  <c r="I46" i="152"/>
  <c r="M46" i="152" s="1"/>
  <c r="G46" i="152"/>
  <c r="I45" i="152"/>
  <c r="G45" i="152"/>
  <c r="M45" i="152" s="1"/>
  <c r="I44" i="152"/>
  <c r="G44" i="152"/>
  <c r="I43" i="152"/>
  <c r="G43" i="152"/>
  <c r="M43" i="152" s="1"/>
  <c r="I42" i="152"/>
  <c r="G42" i="152"/>
  <c r="I41" i="152"/>
  <c r="G41" i="152"/>
  <c r="M41" i="152" s="1"/>
  <c r="I40" i="152"/>
  <c r="G40" i="152"/>
  <c r="I39" i="152"/>
  <c r="G39" i="152"/>
  <c r="I38" i="152"/>
  <c r="M38" i="152" s="1"/>
  <c r="G38" i="152"/>
  <c r="L37" i="152"/>
  <c r="K37" i="152"/>
  <c r="I37" i="152"/>
  <c r="G37" i="152"/>
  <c r="I36" i="152"/>
  <c r="G36" i="152"/>
  <c r="K35" i="152"/>
  <c r="I35" i="152"/>
  <c r="G35" i="152"/>
  <c r="M35" i="152" s="1"/>
  <c r="I34" i="152"/>
  <c r="G34" i="152"/>
  <c r="I28" i="152" l="1"/>
  <c r="M40" i="152"/>
  <c r="N27" i="152"/>
  <c r="N25" i="152"/>
  <c r="N23" i="152"/>
  <c r="N21" i="152"/>
  <c r="N19" i="152"/>
  <c r="N17" i="152"/>
  <c r="N15" i="152"/>
  <c r="N13" i="152"/>
  <c r="N11" i="152"/>
  <c r="N9" i="152"/>
  <c r="N7" i="152"/>
  <c r="N5" i="152"/>
  <c r="N3" i="152"/>
  <c r="M34" i="152"/>
  <c r="M42" i="152"/>
  <c r="M44" i="152"/>
  <c r="H28" i="152"/>
  <c r="M27" i="152"/>
  <c r="K26" i="152"/>
  <c r="M25" i="152"/>
  <c r="K24" i="152"/>
  <c r="M23" i="152"/>
  <c r="K22" i="152"/>
  <c r="M21" i="152"/>
  <c r="K20" i="152"/>
  <c r="M19" i="152"/>
  <c r="K18" i="152"/>
  <c r="M17" i="152"/>
  <c r="K16" i="152"/>
  <c r="M15" i="152"/>
  <c r="K14" i="152"/>
  <c r="M13" i="152"/>
  <c r="K12" i="152"/>
  <c r="M11" i="152"/>
  <c r="K10" i="152"/>
  <c r="M9" i="152"/>
  <c r="K8" i="152"/>
  <c r="M7" i="152"/>
  <c r="K6" i="152"/>
  <c r="M5" i="152"/>
  <c r="K4" i="152"/>
  <c r="M3" i="152"/>
  <c r="N2" i="152"/>
  <c r="M36" i="152"/>
  <c r="M39" i="152"/>
  <c r="M37" i="152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3" i="110"/>
  <c r="H4" i="110"/>
  <c r="H5" i="110"/>
  <c r="H6" i="110"/>
  <c r="H7" i="110"/>
  <c r="H8" i="110"/>
  <c r="H9" i="110"/>
  <c r="H10" i="110"/>
  <c r="H11" i="110"/>
  <c r="H12" i="110"/>
  <c r="H13" i="110"/>
  <c r="H2" i="110"/>
  <c r="N6" i="152" l="1"/>
  <c r="L6" i="152"/>
  <c r="M6" i="152"/>
  <c r="N10" i="152"/>
  <c r="M10" i="152"/>
  <c r="L10" i="152"/>
  <c r="N14" i="152"/>
  <c r="M14" i="152"/>
  <c r="L14" i="152"/>
  <c r="N18" i="152"/>
  <c r="M18" i="152"/>
  <c r="L18" i="152"/>
  <c r="N22" i="152"/>
  <c r="L22" i="152"/>
  <c r="M22" i="152"/>
  <c r="N26" i="152"/>
  <c r="M26" i="152"/>
  <c r="L26" i="152"/>
  <c r="N4" i="152"/>
  <c r="L4" i="152"/>
  <c r="M4" i="152"/>
  <c r="M28" i="152" s="1"/>
  <c r="K28" i="152"/>
  <c r="N8" i="152"/>
  <c r="M8" i="152"/>
  <c r="L8" i="152"/>
  <c r="N12" i="152"/>
  <c r="L12" i="152"/>
  <c r="M12" i="152"/>
  <c r="N16" i="152"/>
  <c r="M16" i="152"/>
  <c r="L16" i="152"/>
  <c r="N20" i="152"/>
  <c r="M20" i="152"/>
  <c r="L20" i="152"/>
  <c r="N24" i="152"/>
  <c r="L24" i="152"/>
  <c r="M24" i="152"/>
  <c r="J49" i="152"/>
  <c r="H28" i="110"/>
  <c r="F30" i="124"/>
  <c r="E30" i="124"/>
  <c r="F28" i="110"/>
  <c r="E28" i="110"/>
  <c r="L28" i="152" l="1"/>
  <c r="J51" i="152" s="1"/>
  <c r="J53" i="152"/>
  <c r="H21" i="124"/>
  <c r="H22" i="124"/>
  <c r="H23" i="124"/>
  <c r="K23" i="124" s="1"/>
  <c r="N23" i="124" s="1"/>
  <c r="H24" i="124"/>
  <c r="K24" i="124" s="1"/>
  <c r="H25" i="124"/>
  <c r="H26" i="124"/>
  <c r="H27" i="124"/>
  <c r="K27" i="124" s="1"/>
  <c r="N27" i="124" s="1"/>
  <c r="H28" i="124"/>
  <c r="K28" i="124" s="1"/>
  <c r="H29" i="124"/>
  <c r="H3" i="124"/>
  <c r="I3" i="124" s="1"/>
  <c r="H4" i="124"/>
  <c r="I4" i="124" s="1"/>
  <c r="H5" i="124"/>
  <c r="I5" i="124" s="1"/>
  <c r="H6" i="124"/>
  <c r="I6" i="124" s="1"/>
  <c r="H7" i="124"/>
  <c r="H8" i="124"/>
  <c r="I8" i="124" s="1"/>
  <c r="H9" i="124"/>
  <c r="K9" i="124" s="1"/>
  <c r="N9" i="124" s="1"/>
  <c r="H10" i="124"/>
  <c r="K10" i="124" s="1"/>
  <c r="H11" i="124"/>
  <c r="I11" i="124" s="1"/>
  <c r="H12" i="124"/>
  <c r="K12" i="124" s="1"/>
  <c r="H13" i="124"/>
  <c r="I13" i="124" s="1"/>
  <c r="H14" i="124"/>
  <c r="K14" i="124" s="1"/>
  <c r="H15" i="124"/>
  <c r="K15" i="124" s="1"/>
  <c r="N15" i="124" s="1"/>
  <c r="H16" i="124"/>
  <c r="K16" i="124" s="1"/>
  <c r="H17" i="124"/>
  <c r="K17" i="124" s="1"/>
  <c r="N17" i="124" s="1"/>
  <c r="H18" i="124"/>
  <c r="K18" i="124" s="1"/>
  <c r="H19" i="124"/>
  <c r="K19" i="124" s="1"/>
  <c r="N19" i="124" s="1"/>
  <c r="H20" i="124"/>
  <c r="K20" i="124" s="1"/>
  <c r="H2" i="124"/>
  <c r="P2" i="124" s="1"/>
  <c r="Q2" i="124" s="1"/>
  <c r="R2" i="124" s="1"/>
  <c r="K29" i="124"/>
  <c r="N29" i="124" s="1"/>
  <c r="I29" i="124"/>
  <c r="K26" i="124"/>
  <c r="K25" i="124"/>
  <c r="N25" i="124" s="1"/>
  <c r="I25" i="124"/>
  <c r="K22" i="124"/>
  <c r="K21" i="124"/>
  <c r="N21" i="124" s="1"/>
  <c r="I21" i="124"/>
  <c r="I15" i="124"/>
  <c r="K7" i="124"/>
  <c r="N7" i="124" s="1"/>
  <c r="I7" i="124"/>
  <c r="I19" i="124" l="1"/>
  <c r="I17" i="124"/>
  <c r="K11" i="124"/>
  <c r="N11" i="124" s="1"/>
  <c r="K13" i="124"/>
  <c r="N13" i="124" s="1"/>
  <c r="I9" i="124"/>
  <c r="K3" i="124"/>
  <c r="N3" i="124" s="1"/>
  <c r="K5" i="124"/>
  <c r="N5" i="124" s="1"/>
  <c r="I23" i="124"/>
  <c r="H30" i="124"/>
  <c r="I27" i="124"/>
  <c r="M10" i="124"/>
  <c r="L10" i="124"/>
  <c r="N10" i="124"/>
  <c r="L12" i="124"/>
  <c r="N12" i="124"/>
  <c r="M12" i="124"/>
  <c r="L14" i="124"/>
  <c r="N14" i="124"/>
  <c r="M14" i="124"/>
  <c r="L16" i="124"/>
  <c r="N16" i="124"/>
  <c r="M16" i="124"/>
  <c r="L18" i="124"/>
  <c r="N18" i="124"/>
  <c r="M18" i="124"/>
  <c r="L20" i="124"/>
  <c r="N20" i="124"/>
  <c r="M20" i="124"/>
  <c r="L22" i="124"/>
  <c r="N22" i="124"/>
  <c r="M22" i="124"/>
  <c r="L24" i="124"/>
  <c r="N24" i="124"/>
  <c r="M24" i="124"/>
  <c r="L26" i="124"/>
  <c r="N26" i="124"/>
  <c r="M26" i="124"/>
  <c r="L28" i="124"/>
  <c r="N28" i="124"/>
  <c r="M28" i="124"/>
  <c r="L7" i="124"/>
  <c r="I10" i="124"/>
  <c r="I12" i="124"/>
  <c r="I14" i="124"/>
  <c r="I16" i="124"/>
  <c r="I18" i="124"/>
  <c r="I20" i="124"/>
  <c r="I22" i="124"/>
  <c r="I24" i="124"/>
  <c r="I26" i="124"/>
  <c r="I28" i="124"/>
  <c r="I2" i="124"/>
  <c r="K4" i="124"/>
  <c r="K6" i="124"/>
  <c r="M7" i="124"/>
  <c r="K8" i="124"/>
  <c r="M9" i="124"/>
  <c r="M11" i="124"/>
  <c r="M13" i="124"/>
  <c r="M15" i="124"/>
  <c r="M17" i="124"/>
  <c r="M19" i="124"/>
  <c r="M21" i="124"/>
  <c r="M23" i="124"/>
  <c r="M25" i="124"/>
  <c r="M27" i="124"/>
  <c r="M29" i="124"/>
  <c r="L9" i="124"/>
  <c r="L15" i="124"/>
  <c r="L17" i="124"/>
  <c r="L19" i="124"/>
  <c r="L21" i="124"/>
  <c r="L23" i="124"/>
  <c r="L25" i="124"/>
  <c r="L27" i="124"/>
  <c r="L29" i="124"/>
  <c r="K2" i="124"/>
  <c r="F21" i="125"/>
  <c r="M3" i="124" l="1"/>
  <c r="L13" i="124"/>
  <c r="L11" i="124"/>
  <c r="L5" i="124"/>
  <c r="M5" i="124"/>
  <c r="L3" i="124"/>
  <c r="K30" i="124"/>
  <c r="I30" i="124"/>
  <c r="M6" i="124"/>
  <c r="L6" i="124"/>
  <c r="N6" i="124"/>
  <c r="L2" i="124"/>
  <c r="N2" i="124"/>
  <c r="M2" i="124"/>
  <c r="L8" i="124"/>
  <c r="N8" i="124"/>
  <c r="M8" i="124"/>
  <c r="M4" i="124"/>
  <c r="L4" i="124"/>
  <c r="N4" i="124"/>
  <c r="M30" i="124" l="1"/>
  <c r="L30" i="124"/>
  <c r="F26" i="115"/>
  <c r="I23" i="110" l="1"/>
  <c r="K24" i="110"/>
  <c r="I25" i="110"/>
  <c r="K26" i="110"/>
  <c r="I27" i="110"/>
  <c r="K27" i="110" l="1"/>
  <c r="L27" i="110" s="1"/>
  <c r="K23" i="110"/>
  <c r="L23" i="110" s="1"/>
  <c r="I26" i="110"/>
  <c r="I24" i="110"/>
  <c r="M26" i="110"/>
  <c r="N26" i="110"/>
  <c r="L26" i="110"/>
  <c r="L24" i="110"/>
  <c r="N24" i="110"/>
  <c r="M24" i="110"/>
  <c r="K25" i="110"/>
  <c r="K22" i="110"/>
  <c r="I12" i="110"/>
  <c r="I13" i="110"/>
  <c r="I14" i="110"/>
  <c r="I15" i="110"/>
  <c r="I16" i="110"/>
  <c r="I17" i="110"/>
  <c r="I18" i="110"/>
  <c r="I19" i="110"/>
  <c r="I20" i="110"/>
  <c r="I21" i="110"/>
  <c r="I7" i="110"/>
  <c r="I8" i="110"/>
  <c r="I9" i="110"/>
  <c r="I10" i="110"/>
  <c r="I11" i="110"/>
  <c r="I3" i="110"/>
  <c r="I4" i="110"/>
  <c r="I5" i="110"/>
  <c r="I6" i="110"/>
  <c r="O4" i="115"/>
  <c r="M23" i="110" l="1"/>
  <c r="N23" i="110"/>
  <c r="N27" i="110"/>
  <c r="M27" i="110"/>
  <c r="L22" i="110"/>
  <c r="M22" i="110"/>
  <c r="N22" i="110"/>
  <c r="N25" i="110"/>
  <c r="M25" i="110"/>
  <c r="L25" i="110"/>
  <c r="I22" i="110"/>
  <c r="K2" i="110" l="1"/>
  <c r="P2" i="110"/>
  <c r="Q2" i="110" s="1"/>
  <c r="R2" i="110" s="1"/>
  <c r="P4" i="115" l="1"/>
  <c r="I2" i="110"/>
  <c r="I28" i="110" s="1"/>
  <c r="L2" i="110" l="1"/>
  <c r="N2" i="110"/>
  <c r="M2" i="110"/>
  <c r="K3" i="110" l="1"/>
  <c r="K4" i="110" l="1"/>
  <c r="K5" i="110" l="1"/>
  <c r="N3" i="110"/>
  <c r="M3" i="110"/>
  <c r="L3" i="110"/>
  <c r="K6" i="110" l="1"/>
  <c r="K7" i="110" l="1"/>
  <c r="N4" i="110"/>
  <c r="L4" i="110"/>
  <c r="M4" i="110"/>
  <c r="K8" i="110" l="1"/>
  <c r="N5" i="110"/>
  <c r="M5" i="110"/>
  <c r="L5" i="110"/>
  <c r="K9" i="110" l="1"/>
  <c r="N6" i="110"/>
  <c r="L6" i="110"/>
  <c r="M6" i="110"/>
  <c r="K10" i="110" l="1"/>
  <c r="N7" i="110"/>
  <c r="M7" i="110"/>
  <c r="L7" i="110"/>
  <c r="K11" i="110" l="1"/>
  <c r="N11" i="110" s="1"/>
  <c r="N8" i="110"/>
  <c r="L8" i="110"/>
  <c r="M8" i="110"/>
  <c r="M11" i="110" l="1"/>
  <c r="L11" i="110"/>
  <c r="K12" i="110"/>
  <c r="N9" i="110"/>
  <c r="M9" i="110"/>
  <c r="L9" i="110"/>
  <c r="N12" i="110" l="1"/>
  <c r="M12" i="110"/>
  <c r="L12" i="110"/>
  <c r="K13" i="110"/>
  <c r="L13" i="110" l="1"/>
  <c r="N13" i="110"/>
  <c r="M13" i="110"/>
  <c r="K14" i="110"/>
  <c r="N10" i="110"/>
  <c r="L10" i="110"/>
  <c r="M10" i="110"/>
  <c r="M14" i="110" l="1"/>
  <c r="N14" i="110"/>
  <c r="L14" i="110"/>
  <c r="K15" i="110"/>
  <c r="M15" i="110" l="1"/>
  <c r="N15" i="110"/>
  <c r="L15" i="110"/>
  <c r="K16" i="110"/>
  <c r="K17" i="110" l="1"/>
  <c r="M16" i="110"/>
  <c r="N16" i="110"/>
  <c r="L16" i="110"/>
  <c r="N17" i="110" l="1"/>
  <c r="M17" i="110"/>
  <c r="L17" i="110"/>
  <c r="K18" i="110"/>
  <c r="N18" i="110" l="1"/>
  <c r="M18" i="110"/>
  <c r="L18" i="110"/>
  <c r="K19" i="110"/>
  <c r="K20" i="110" l="1"/>
  <c r="L19" i="110"/>
  <c r="M19" i="110"/>
  <c r="N19" i="110"/>
  <c r="L20" i="110" l="1"/>
  <c r="M20" i="110"/>
  <c r="N20" i="110"/>
  <c r="K21" i="110"/>
  <c r="K28" i="110" s="1"/>
  <c r="M21" i="110" l="1"/>
  <c r="M28" i="110" s="1"/>
  <c r="N21" i="110"/>
  <c r="L21" i="110"/>
  <c r="L28" i="110" s="1"/>
</calcChain>
</file>

<file path=xl/sharedStrings.xml><?xml version="1.0" encoding="utf-8"?>
<sst xmlns="http://schemas.openxmlformats.org/spreadsheetml/2006/main" count="238" uniqueCount="93">
  <si>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</si>
  <si>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</si>
  <si>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</si>
  <si>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</si>
  <si>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</si>
  <si>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</si>
  <si>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</si>
  <si>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</si>
  <si>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</si>
  <si>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</si>
  <si>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</si>
  <si>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</si>
  <si>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</si>
  <si>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</si>
  <si>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</si>
  <si>
    <t>A-201</t>
  </si>
  <si>
    <t>A-202</t>
  </si>
  <si>
    <t>A-203</t>
  </si>
  <si>
    <t>A-204</t>
  </si>
  <si>
    <t>A-301</t>
  </si>
  <si>
    <t>A-302</t>
  </si>
  <si>
    <t>A-303</t>
  </si>
  <si>
    <t>A-304</t>
  </si>
  <si>
    <t>A-401</t>
  </si>
  <si>
    <t>A-402</t>
  </si>
  <si>
    <t>A-403</t>
  </si>
  <si>
    <t>A-404</t>
  </si>
  <si>
    <t>A-501</t>
  </si>
  <si>
    <t>A-502</t>
  </si>
  <si>
    <t>A-503</t>
  </si>
  <si>
    <t>A-504</t>
  </si>
  <si>
    <t>A-601</t>
  </si>
  <si>
    <t>A-602</t>
  </si>
  <si>
    <t>A-603</t>
  </si>
  <si>
    <t>A-604</t>
  </si>
  <si>
    <t>A-701</t>
  </si>
  <si>
    <t>A-702</t>
  </si>
  <si>
    <t>A-703</t>
  </si>
  <si>
    <t>A-704</t>
  </si>
  <si>
    <t>B-201</t>
  </si>
  <si>
    <t>B-202</t>
  </si>
  <si>
    <t>B-203</t>
  </si>
  <si>
    <t>B-204</t>
  </si>
  <si>
    <t>B-301</t>
  </si>
  <si>
    <t>B-302</t>
  </si>
  <si>
    <t>B-303</t>
  </si>
  <si>
    <t>B-304</t>
  </si>
  <si>
    <t>B-401</t>
  </si>
  <si>
    <t>B-402</t>
  </si>
  <si>
    <t>B-403</t>
  </si>
  <si>
    <t>B-404</t>
  </si>
  <si>
    <t>B-501</t>
  </si>
  <si>
    <t>B-502</t>
  </si>
  <si>
    <t>B-503</t>
  </si>
  <si>
    <t>B-504</t>
  </si>
  <si>
    <t>B-601</t>
  </si>
  <si>
    <t>B-602</t>
  </si>
  <si>
    <t>B-603</t>
  </si>
  <si>
    <t>B-604</t>
  </si>
  <si>
    <t>B-701</t>
  </si>
  <si>
    <t>B-702</t>
  </si>
  <si>
    <t>B-703</t>
  </si>
  <si>
    <t>B-704</t>
  </si>
  <si>
    <t>A-101</t>
  </si>
  <si>
    <t>A-104</t>
  </si>
  <si>
    <t>B-101</t>
  </si>
  <si>
    <t>B-102</t>
  </si>
  <si>
    <t>B-103</t>
  </si>
  <si>
    <t>B-104</t>
  </si>
  <si>
    <t>As Per Plan + 40 % Terrace Area</t>
  </si>
  <si>
    <t>2BHK</t>
  </si>
  <si>
    <t xml:space="preserve">Carpet </t>
  </si>
  <si>
    <t>Balcony</t>
  </si>
  <si>
    <t>702 + 703</t>
  </si>
  <si>
    <t>401 + 404</t>
  </si>
  <si>
    <t>501 + 504</t>
  </si>
  <si>
    <t>601 + 604</t>
  </si>
  <si>
    <t>101 + 104</t>
  </si>
  <si>
    <t>201 + 204</t>
  </si>
  <si>
    <t>301 +304</t>
  </si>
  <si>
    <t>302 + 303</t>
  </si>
  <si>
    <t>402 + 403</t>
  </si>
  <si>
    <t>502 + 503</t>
  </si>
  <si>
    <t>602 + 603</t>
  </si>
  <si>
    <t xml:space="preserve">701 + 704 </t>
  </si>
  <si>
    <t>202 + 203</t>
  </si>
  <si>
    <t>Add + 40 % Terrace</t>
  </si>
  <si>
    <t xml:space="preserve"> Terrace</t>
  </si>
  <si>
    <t>SAI CRYSTALS A WING</t>
  </si>
  <si>
    <t>SAI CYRSTAL B WING</t>
  </si>
  <si>
    <r>
      <t xml:space="preserve">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</si>
  <si>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>2 BHK</t>
  </si>
  <si>
    <t>3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</si>
</sst>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72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8"/>
      <color theme="1"/>
      <name val="Arial"/>
      <family val="2"/>
    </font>
    <font>
      <b/>
      <sz val="18"/>
      <color rgb="FF212529"/>
      <name val="Arial"/>
      <family val="2"/>
    </font>
    <font>
      <b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43" fontId="1" fillId="0" borderId="0" xfId="3" applyFont="1"/>
    <xf numFmtId="43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ill="1"/>
    <xf numFmtId="0" fontId="9" fillId="0" borderId="0" xfId="0" applyFont="1"/>
    <xf numFmtId="43" fontId="9" fillId="0" borderId="0" xfId="0" applyNumberFormat="1" applyFont="1"/>
    <xf numFmtId="1" fontId="7" fillId="0" borderId="1" xfId="0" applyNumberFormat="1" applyFont="1" applyBorder="1" applyAlignment="1">
      <alignment horizontal="center"/>
    </xf>
    <xf numFmtId="1" fontId="8" fillId="0" borderId="6" xfId="0" applyNumberFormat="1" applyFont="1" applyBorder="1" applyAlignment="1">
      <alignment horizontal="center"/>
    </xf>
    <xf numFmtId="1" fontId="7" fillId="0" borderId="6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2" borderId="10" xfId="0" applyFont="1" applyFill="1" applyBorder="1" applyAlignment="1">
      <alignment horizontal="left" vertical="top" wrapText="1"/>
    </xf>
    <xf numFmtId="1" fontId="7" fillId="0" borderId="1" xfId="0" applyNumberFormat="1" applyFont="1" applyBorder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top" wrapText="1"/>
    </xf>
    <xf numFmtId="43" fontId="0" fillId="0" borderId="0" xfId="3" applyFont="1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0" borderId="1" xfId="0" applyFont="1" applyBorder="1" applyAlignment="1">
      <alignment vertical="center" wrapText="1"/>
    </xf>
    <xf numFmtId="43" fontId="7" fillId="0" borderId="1" xfId="3" applyFont="1" applyFill="1" applyBorder="1" applyAlignment="1">
      <alignment vertical="center" wrapText="1"/>
    </xf>
    <xf numFmtId="43" fontId="8" fillId="0" borderId="6" xfId="3" applyFont="1" applyFill="1" applyBorder="1" applyAlignment="1">
      <alignment vertical="center" wrapText="1"/>
    </xf>
    <xf numFmtId="2" fontId="0" fillId="0" borderId="0" xfId="0" applyNumberFormat="1" applyAlignment="1">
      <alignment horizontal="center"/>
    </xf>
    <xf numFmtId="2" fontId="0" fillId="0" borderId="0" xfId="0" applyNumberFormat="1"/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2" fillId="2" borderId="13" xfId="0" applyFont="1" applyFill="1" applyBorder="1" applyAlignment="1">
      <alignment horizontal="center" vertical="top" wrapText="1"/>
    </xf>
    <xf numFmtId="0" fontId="12" fillId="2" borderId="13" xfId="0" applyFont="1" applyFill="1" applyBorder="1" applyAlignment="1">
      <alignment vertical="top" wrapText="1"/>
    </xf>
    <xf numFmtId="0" fontId="0" fillId="0" borderId="0" xfId="0" applyAlignment="1">
      <alignment vertical="center" wrapText="1"/>
    </xf>
    <xf numFmtId="0" fontId="13" fillId="0" borderId="0" xfId="0" applyFont="1" applyAlignment="1">
      <alignment vertical="center" wrapText="1"/>
    </xf>
    <xf numFmtId="1" fontId="0" fillId="0" borderId="0" xfId="0" applyNumberFormat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72" fontId="7" fillId="0" borderId="1" xfId="3" applyNumberFormat="1" applyFont="1" applyFill="1" applyBorder="1" applyAlignment="1">
      <alignment vertical="center" wrapText="1"/>
    </xf>
    <xf numFmtId="172" fontId="8" fillId="0" borderId="6" xfId="3" applyNumberFormat="1" applyFont="1" applyFill="1" applyBorder="1" applyAlignment="1">
      <alignment vertical="center" wrapText="1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207065</xdr:colOff>
      <xdr:row>57</xdr:row>
      <xdr:rowOff>66261</xdr:rowOff>
    </xdr:from>
    <xdr:to>
      <xdr:col>27</xdr:col>
      <xdr:colOff>544944</xdr:colOff>
      <xdr:row>83</xdr:row>
      <xdr:rowOff>47900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A4054-5010-DD6A-E4C7-63A5D9C66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065" y="11380304"/>
          <a:ext cx="17433183" cy="49346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76200</xdr:rowOff>
    </xdr:from>
    <xdr:to>
      <xdr:col>9</xdr:col>
      <xdr:colOff>428625</xdr:colOff>
      <xdr:row>20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6700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85725</xdr:rowOff>
    </xdr:from>
    <xdr:to>
      <xdr:col>10</xdr:col>
      <xdr:colOff>133350</xdr:colOff>
      <xdr:row>20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57340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207065</xdr:colOff>
      <xdr:row>57</xdr:row>
      <xdr:rowOff>66261</xdr:rowOff>
    </xdr:from>
    <xdr:to>
      <xdr:col>23</xdr:col>
      <xdr:colOff>213639</xdr:colOff>
      <xdr:row>83</xdr:row>
      <xdr:rowOff>47900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B1D578-283C-4BFA-A6CD-56B4443B8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065" y="11381961"/>
          <a:ext cx="17409163" cy="4934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57150</xdr:rowOff>
    </xdr:from>
    <xdr:to>
      <xdr:col>9</xdr:col>
      <xdr:colOff>466725</xdr:colOff>
      <xdr:row>18</xdr:row>
      <xdr:rowOff>161925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0"/>
          <a:ext cx="5734050" cy="3533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9</xdr:col>
      <xdr:colOff>466725</xdr:colOff>
      <xdr:row>20</xdr:row>
      <xdr:rowOff>76200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4775"/>
          <a:ext cx="5734050" cy="3781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1D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1D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1D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1D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1D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51955</xdr:colOff>
      <xdr:row>1</xdr:row>
      <xdr:rowOff>121227</xdr:rowOff>
    </xdr:from>
    <xdr:to>
      <xdr:col>14</xdr:col>
      <xdr:colOff>554182</xdr:colOff>
      <xdr:row>35</xdr:row>
      <xdr:rowOff>173181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55" y="363682"/>
          <a:ext cx="8988136" cy="66328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6</xdr:row>
      <xdr:rowOff>76201</xdr:rowOff>
    </xdr:from>
    <xdr:to>
      <xdr:col>7</xdr:col>
      <xdr:colOff>323851</xdr:colOff>
      <xdr:row>27</xdr:row>
      <xdr:rowOff>105573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219201"/>
          <a:ext cx="4495800" cy="4029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70583</xdr:colOff>
      <xdr:row>0</xdr:row>
      <xdr:rowOff>57150</xdr:rowOff>
    </xdr:from>
    <xdr:to>
      <xdr:col>8</xdr:col>
      <xdr:colOff>52704</xdr:colOff>
      <xdr:row>23</xdr:row>
      <xdr:rowOff>170800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3" y="57150"/>
          <a:ext cx="5404044" cy="4495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19050</xdr:rowOff>
    </xdr:from>
    <xdr:to>
      <xdr:col>8</xdr:col>
      <xdr:colOff>466726</xdr:colOff>
      <xdr:row>20</xdr:row>
      <xdr:rowOff>161370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5257800" cy="37618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9</xdr:col>
      <xdr:colOff>581025</xdr:colOff>
      <xdr:row>19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5724525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1"/>
  <sheetViews>
    <sheetView topLeftCell="B13" zoomScale="115" zoomScaleNormal="115" workbookViewId="0">
      <selection activeCell="B1" sqref="A1:N28"/>
    </sheetView>
  </sheetViews>
  <sheetFormatPr defaultRowHeight="15" x14ac:dyDescent="0.25"/>
  <cols>
    <col min="1" max="1" width="4.7109375" style="21" customWidth="1"/>
    <col min="2" max="2" width="6.85546875" customWidth="1"/>
    <col min="3" max="3" width="7.140625" customWidth="1"/>
    <col min="4" max="4" width="7.7109375" customWidth="1"/>
    <col min="5" max="5" width="9" customWidth="1"/>
    <col min="6" max="6" width="7.42578125" customWidth="1"/>
    <col min="7" max="7" width="6.42578125" customWidth="1"/>
    <col min="8" max="8" width="9.140625" customWidth="1"/>
    <col min="9" max="9" width="12.7109375" customWidth="1"/>
    <col min="10" max="10" width="9.42578125" customWidth="1"/>
    <col min="11" max="11" width="10.7109375" customWidth="1"/>
    <col min="12" max="12" width="12" customWidth="1"/>
    <col min="13" max="13" width="11.42578125" customWidth="1"/>
    <col min="14" max="14" width="8.42578125" style="32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49.5" customHeight="1" x14ac:dyDescent="0.25">
      <c r="A1" s="12" t="s">
        <v>0</v>
      </c>
      <c r="B1" s="13" t="s">
        <v>3</v>
      </c>
      <c r="C1" s="13" t="s">
        <v>1</v>
      </c>
      <c r="D1" s="13" t="s">
        <v>4</v>
      </c>
      <c r="E1" s="14" t="s">
        <v>6</v>
      </c>
      <c r="F1" s="14" t="s">
        <v>11</v>
      </c>
      <c r="G1" s="18" t="s">
        <v>69</v>
      </c>
      <c r="H1" s="18" t="s">
        <v>5</v>
      </c>
      <c r="I1" s="13" t="s">
        <v>13</v>
      </c>
      <c r="J1" s="13" t="s">
        <v>90</v>
      </c>
      <c r="K1" s="13" t="s">
        <v>7</v>
      </c>
      <c r="L1" s="13" t="s">
        <v>8</v>
      </c>
      <c r="M1" s="13" t="s">
        <v>9</v>
      </c>
      <c r="N1" s="13" t="s">
        <v>10</v>
      </c>
    </row>
    <row r="2" spans="1:18" x14ac:dyDescent="0.25">
      <c r="A2" s="15">
        <v>1</v>
      </c>
      <c r="B2" s="20" t="s">
        <v>63</v>
      </c>
      <c r="C2" s="16">
        <v>1</v>
      </c>
      <c r="D2" s="19" t="s">
        <v>70</v>
      </c>
      <c r="E2" s="19">
        <v>644</v>
      </c>
      <c r="F2" s="19">
        <v>71</v>
      </c>
      <c r="G2" s="19"/>
      <c r="H2" s="19">
        <f>E2+F2+G2</f>
        <v>715</v>
      </c>
      <c r="I2" s="24">
        <f t="shared" ref="I2:I27" si="0">H2*1.1</f>
        <v>786.50000000000011</v>
      </c>
      <c r="J2" s="29">
        <v>6400</v>
      </c>
      <c r="K2" s="54">
        <f t="shared" ref="K2:K27" si="1">J2*H2</f>
        <v>4576000</v>
      </c>
      <c r="L2" s="54">
        <f t="shared" ref="L2:L3" si="2">K2*0.95</f>
        <v>4347200</v>
      </c>
      <c r="M2" s="54">
        <f t="shared" ref="M2:M3" si="3">K2*0.8</f>
        <v>3660800</v>
      </c>
      <c r="N2" s="30">
        <f t="shared" ref="N2:N3" si="4">MROUND((K2*0.025/12),500)</f>
        <v>9500</v>
      </c>
      <c r="P2" s="1">
        <f>H2*1.35</f>
        <v>965.25000000000011</v>
      </c>
      <c r="Q2" s="2">
        <f>P2*6600</f>
        <v>6370650.0000000009</v>
      </c>
      <c r="R2" s="2">
        <f>Q2/H2</f>
        <v>8910.0000000000018</v>
      </c>
    </row>
    <row r="3" spans="1:18" x14ac:dyDescent="0.25">
      <c r="A3" s="15">
        <v>2</v>
      </c>
      <c r="B3" s="20" t="s">
        <v>64</v>
      </c>
      <c r="C3" s="16">
        <v>1</v>
      </c>
      <c r="D3" s="19" t="s">
        <v>70</v>
      </c>
      <c r="E3" s="19">
        <v>644</v>
      </c>
      <c r="F3" s="19">
        <v>71</v>
      </c>
      <c r="G3" s="19"/>
      <c r="H3" s="19">
        <f t="shared" ref="H3:H27" si="5">E3+F3+G3</f>
        <v>715</v>
      </c>
      <c r="I3" s="24">
        <f t="shared" si="0"/>
        <v>786.50000000000011</v>
      </c>
      <c r="J3" s="29">
        <v>6400</v>
      </c>
      <c r="K3" s="54">
        <f t="shared" si="1"/>
        <v>4576000</v>
      </c>
      <c r="L3" s="54">
        <f t="shared" si="2"/>
        <v>4347200</v>
      </c>
      <c r="M3" s="54">
        <f t="shared" si="3"/>
        <v>3660800</v>
      </c>
      <c r="N3" s="30">
        <f t="shared" si="4"/>
        <v>9500</v>
      </c>
      <c r="P3" s="2"/>
      <c r="Q3" s="2"/>
    </row>
    <row r="4" spans="1:18" x14ac:dyDescent="0.25">
      <c r="A4" s="15">
        <v>3</v>
      </c>
      <c r="B4" s="20" t="s">
        <v>15</v>
      </c>
      <c r="C4" s="16">
        <v>2</v>
      </c>
      <c r="D4" s="19" t="s">
        <v>14</v>
      </c>
      <c r="E4" s="19">
        <v>858</v>
      </c>
      <c r="F4" s="19">
        <v>71</v>
      </c>
      <c r="G4" s="19">
        <v>62</v>
      </c>
      <c r="H4" s="19">
        <f t="shared" si="5"/>
        <v>991</v>
      </c>
      <c r="I4" s="24">
        <f t="shared" si="0"/>
        <v>1090.1000000000001</v>
      </c>
      <c r="J4" s="29">
        <v>6400</v>
      </c>
      <c r="K4" s="54">
        <f t="shared" si="1"/>
        <v>6342400</v>
      </c>
      <c r="L4" s="54">
        <f t="shared" ref="L4:L27" si="6">K4*0.95</f>
        <v>6025280</v>
      </c>
      <c r="M4" s="54">
        <f t="shared" ref="M4:M27" si="7">K4*0.8</f>
        <v>5073920</v>
      </c>
      <c r="N4" s="30">
        <f t="shared" ref="N4:N27" si="8">MROUND((K4*0.025/12),500)</f>
        <v>13000</v>
      </c>
      <c r="P4" s="2"/>
      <c r="Q4" s="2"/>
    </row>
    <row r="5" spans="1:18" x14ac:dyDescent="0.25">
      <c r="A5" s="15">
        <v>4</v>
      </c>
      <c r="B5" s="20" t="s">
        <v>16</v>
      </c>
      <c r="C5" s="16">
        <v>2</v>
      </c>
      <c r="D5" s="19" t="s">
        <v>14</v>
      </c>
      <c r="E5" s="19">
        <v>819</v>
      </c>
      <c r="F5" s="19">
        <v>70</v>
      </c>
      <c r="G5" s="19"/>
      <c r="H5" s="19">
        <f t="shared" si="5"/>
        <v>889</v>
      </c>
      <c r="I5" s="24">
        <f t="shared" si="0"/>
        <v>977.90000000000009</v>
      </c>
      <c r="J5" s="29">
        <v>6400</v>
      </c>
      <c r="K5" s="54">
        <f t="shared" si="1"/>
        <v>5689600</v>
      </c>
      <c r="L5" s="54">
        <f t="shared" si="6"/>
        <v>5405120</v>
      </c>
      <c r="M5" s="54">
        <f t="shared" si="7"/>
        <v>4551680</v>
      </c>
      <c r="N5" s="30">
        <f t="shared" si="8"/>
        <v>12000</v>
      </c>
      <c r="P5" s="2"/>
      <c r="Q5" s="2"/>
    </row>
    <row r="6" spans="1:18" x14ac:dyDescent="0.25">
      <c r="A6" s="15">
        <v>5</v>
      </c>
      <c r="B6" s="20" t="s">
        <v>17</v>
      </c>
      <c r="C6" s="16">
        <v>2</v>
      </c>
      <c r="D6" s="19" t="s">
        <v>14</v>
      </c>
      <c r="E6" s="19">
        <v>819</v>
      </c>
      <c r="F6" s="19">
        <v>70</v>
      </c>
      <c r="G6" s="19"/>
      <c r="H6" s="19">
        <f t="shared" si="5"/>
        <v>889</v>
      </c>
      <c r="I6" s="24">
        <f t="shared" si="0"/>
        <v>977.90000000000009</v>
      </c>
      <c r="J6" s="29">
        <v>6400</v>
      </c>
      <c r="K6" s="54">
        <f t="shared" si="1"/>
        <v>5689600</v>
      </c>
      <c r="L6" s="54">
        <f t="shared" si="6"/>
        <v>5405120</v>
      </c>
      <c r="M6" s="54">
        <f t="shared" si="7"/>
        <v>4551680</v>
      </c>
      <c r="N6" s="30">
        <f t="shared" si="8"/>
        <v>12000</v>
      </c>
      <c r="P6" s="2"/>
      <c r="Q6" s="2"/>
    </row>
    <row r="7" spans="1:18" x14ac:dyDescent="0.25">
      <c r="A7" s="15">
        <v>6</v>
      </c>
      <c r="B7" s="20" t="s">
        <v>18</v>
      </c>
      <c r="C7" s="16">
        <v>2</v>
      </c>
      <c r="D7" s="19" t="s">
        <v>14</v>
      </c>
      <c r="E7" s="19">
        <v>858</v>
      </c>
      <c r="F7" s="19">
        <v>71</v>
      </c>
      <c r="G7" s="19">
        <v>62</v>
      </c>
      <c r="H7" s="19">
        <f t="shared" si="5"/>
        <v>991</v>
      </c>
      <c r="I7" s="24">
        <f t="shared" si="0"/>
        <v>1090.1000000000001</v>
      </c>
      <c r="J7" s="29">
        <v>6400</v>
      </c>
      <c r="K7" s="54">
        <f t="shared" si="1"/>
        <v>6342400</v>
      </c>
      <c r="L7" s="54">
        <f t="shared" si="6"/>
        <v>6025280</v>
      </c>
      <c r="M7" s="54">
        <f t="shared" si="7"/>
        <v>5073920</v>
      </c>
      <c r="N7" s="30">
        <f t="shared" si="8"/>
        <v>13000</v>
      </c>
      <c r="P7" s="2"/>
      <c r="Q7" s="2"/>
    </row>
    <row r="8" spans="1:18" x14ac:dyDescent="0.25">
      <c r="A8" s="15">
        <v>7</v>
      </c>
      <c r="B8" s="20" t="s">
        <v>19</v>
      </c>
      <c r="C8" s="16">
        <v>3</v>
      </c>
      <c r="D8" s="19" t="s">
        <v>70</v>
      </c>
      <c r="E8" s="19">
        <v>644</v>
      </c>
      <c r="F8" s="19">
        <v>71</v>
      </c>
      <c r="G8" s="19">
        <v>97</v>
      </c>
      <c r="H8" s="19">
        <f t="shared" si="5"/>
        <v>812</v>
      </c>
      <c r="I8" s="24">
        <f t="shared" si="0"/>
        <v>893.2</v>
      </c>
      <c r="J8" s="29">
        <v>6400</v>
      </c>
      <c r="K8" s="54">
        <f t="shared" si="1"/>
        <v>5196800</v>
      </c>
      <c r="L8" s="54">
        <f t="shared" si="6"/>
        <v>4936960</v>
      </c>
      <c r="M8" s="54">
        <f t="shared" si="7"/>
        <v>4157440</v>
      </c>
      <c r="N8" s="30">
        <f t="shared" si="8"/>
        <v>11000</v>
      </c>
      <c r="P8" s="2"/>
      <c r="Q8" s="2"/>
    </row>
    <row r="9" spans="1:18" x14ac:dyDescent="0.25">
      <c r="A9" s="15">
        <v>8</v>
      </c>
      <c r="B9" s="20" t="s">
        <v>20</v>
      </c>
      <c r="C9" s="16">
        <v>3</v>
      </c>
      <c r="D9" s="19" t="s">
        <v>14</v>
      </c>
      <c r="E9" s="19">
        <v>819</v>
      </c>
      <c r="F9" s="19">
        <v>70</v>
      </c>
      <c r="G9" s="19"/>
      <c r="H9" s="19">
        <f t="shared" si="5"/>
        <v>889</v>
      </c>
      <c r="I9" s="24">
        <f t="shared" si="0"/>
        <v>977.90000000000009</v>
      </c>
      <c r="J9" s="29">
        <v>6400</v>
      </c>
      <c r="K9" s="54">
        <f t="shared" si="1"/>
        <v>5689600</v>
      </c>
      <c r="L9" s="54">
        <f t="shared" si="6"/>
        <v>5405120</v>
      </c>
      <c r="M9" s="54">
        <f t="shared" si="7"/>
        <v>4551680</v>
      </c>
      <c r="N9" s="30">
        <f t="shared" si="8"/>
        <v>12000</v>
      </c>
      <c r="P9" s="2"/>
      <c r="Q9" s="2"/>
    </row>
    <row r="10" spans="1:18" x14ac:dyDescent="0.25">
      <c r="A10" s="15">
        <v>9</v>
      </c>
      <c r="B10" s="20" t="s">
        <v>21</v>
      </c>
      <c r="C10" s="16">
        <v>3</v>
      </c>
      <c r="D10" s="19" t="s">
        <v>14</v>
      </c>
      <c r="E10" s="19">
        <v>819</v>
      </c>
      <c r="F10" s="19">
        <v>70</v>
      </c>
      <c r="G10" s="19"/>
      <c r="H10" s="19">
        <f t="shared" si="5"/>
        <v>889</v>
      </c>
      <c r="I10" s="24">
        <f t="shared" si="0"/>
        <v>977.90000000000009</v>
      </c>
      <c r="J10" s="29">
        <v>6400</v>
      </c>
      <c r="K10" s="54">
        <f t="shared" si="1"/>
        <v>5689600</v>
      </c>
      <c r="L10" s="54">
        <f t="shared" si="6"/>
        <v>5405120</v>
      </c>
      <c r="M10" s="54">
        <f t="shared" si="7"/>
        <v>4551680</v>
      </c>
      <c r="N10" s="30">
        <f t="shared" si="8"/>
        <v>12000</v>
      </c>
      <c r="P10" s="2"/>
      <c r="Q10" s="2"/>
    </row>
    <row r="11" spans="1:18" x14ac:dyDescent="0.25">
      <c r="A11" s="15">
        <v>10</v>
      </c>
      <c r="B11" s="20" t="s">
        <v>22</v>
      </c>
      <c r="C11" s="16">
        <v>3</v>
      </c>
      <c r="D11" s="19" t="s">
        <v>70</v>
      </c>
      <c r="E11" s="19">
        <v>644</v>
      </c>
      <c r="F11" s="19">
        <v>71</v>
      </c>
      <c r="G11" s="19">
        <v>97</v>
      </c>
      <c r="H11" s="19">
        <f t="shared" si="5"/>
        <v>812</v>
      </c>
      <c r="I11" s="24">
        <f t="shared" si="0"/>
        <v>893.2</v>
      </c>
      <c r="J11" s="29">
        <v>6400</v>
      </c>
      <c r="K11" s="54">
        <f t="shared" si="1"/>
        <v>5196800</v>
      </c>
      <c r="L11" s="54">
        <f t="shared" si="6"/>
        <v>4936960</v>
      </c>
      <c r="M11" s="54">
        <f t="shared" si="7"/>
        <v>4157440</v>
      </c>
      <c r="N11" s="30">
        <f t="shared" si="8"/>
        <v>11000</v>
      </c>
      <c r="P11" s="2"/>
      <c r="Q11" s="2"/>
    </row>
    <row r="12" spans="1:18" x14ac:dyDescent="0.25">
      <c r="A12" s="15">
        <v>11</v>
      </c>
      <c r="B12" s="20" t="s">
        <v>23</v>
      </c>
      <c r="C12" s="16">
        <v>4</v>
      </c>
      <c r="D12" s="19" t="s">
        <v>70</v>
      </c>
      <c r="E12" s="19">
        <v>644</v>
      </c>
      <c r="F12" s="19">
        <v>71</v>
      </c>
      <c r="G12" s="19"/>
      <c r="H12" s="19">
        <f t="shared" si="5"/>
        <v>715</v>
      </c>
      <c r="I12" s="24">
        <f t="shared" si="0"/>
        <v>786.50000000000011</v>
      </c>
      <c r="J12" s="29">
        <v>6400</v>
      </c>
      <c r="K12" s="54">
        <f t="shared" si="1"/>
        <v>4576000</v>
      </c>
      <c r="L12" s="54">
        <f t="shared" si="6"/>
        <v>4347200</v>
      </c>
      <c r="M12" s="54">
        <f t="shared" si="7"/>
        <v>3660800</v>
      </c>
      <c r="N12" s="30">
        <f t="shared" si="8"/>
        <v>9500</v>
      </c>
      <c r="P12" s="2"/>
      <c r="Q12" s="2"/>
    </row>
    <row r="13" spans="1:18" x14ac:dyDescent="0.25">
      <c r="A13" s="15">
        <v>12</v>
      </c>
      <c r="B13" s="20" t="s">
        <v>24</v>
      </c>
      <c r="C13" s="16">
        <v>4</v>
      </c>
      <c r="D13" s="19" t="s">
        <v>14</v>
      </c>
      <c r="E13" s="19">
        <v>819</v>
      </c>
      <c r="F13" s="19">
        <v>70</v>
      </c>
      <c r="G13" s="19"/>
      <c r="H13" s="19">
        <f t="shared" si="5"/>
        <v>889</v>
      </c>
      <c r="I13" s="24">
        <f t="shared" si="0"/>
        <v>977.90000000000009</v>
      </c>
      <c r="J13" s="29">
        <v>6400</v>
      </c>
      <c r="K13" s="54">
        <f t="shared" si="1"/>
        <v>5689600</v>
      </c>
      <c r="L13" s="54">
        <f t="shared" si="6"/>
        <v>5405120</v>
      </c>
      <c r="M13" s="54">
        <f t="shared" si="7"/>
        <v>4551680</v>
      </c>
      <c r="N13" s="30">
        <f t="shared" si="8"/>
        <v>12000</v>
      </c>
      <c r="P13" s="5"/>
    </row>
    <row r="14" spans="1:18" x14ac:dyDescent="0.25">
      <c r="A14" s="15">
        <v>13</v>
      </c>
      <c r="B14" s="20" t="s">
        <v>25</v>
      </c>
      <c r="C14" s="16">
        <v>4</v>
      </c>
      <c r="D14" s="19" t="s">
        <v>14</v>
      </c>
      <c r="E14" s="19">
        <v>819</v>
      </c>
      <c r="F14" s="19">
        <v>70</v>
      </c>
      <c r="G14" s="19"/>
      <c r="H14" s="19">
        <f>E14+F14+G14</f>
        <v>889</v>
      </c>
      <c r="I14" s="24">
        <f t="shared" si="0"/>
        <v>977.90000000000009</v>
      </c>
      <c r="J14" s="29">
        <v>6400</v>
      </c>
      <c r="K14" s="54">
        <f t="shared" si="1"/>
        <v>5689600</v>
      </c>
      <c r="L14" s="54">
        <f t="shared" si="6"/>
        <v>5405120</v>
      </c>
      <c r="M14" s="54">
        <f t="shared" si="7"/>
        <v>4551680</v>
      </c>
      <c r="N14" s="30">
        <f t="shared" si="8"/>
        <v>12000</v>
      </c>
      <c r="P14" s="6"/>
    </row>
    <row r="15" spans="1:18" x14ac:dyDescent="0.25">
      <c r="A15" s="15">
        <v>14</v>
      </c>
      <c r="B15" s="20" t="s">
        <v>26</v>
      </c>
      <c r="C15" s="16">
        <v>4</v>
      </c>
      <c r="D15" s="19" t="s">
        <v>70</v>
      </c>
      <c r="E15" s="19">
        <v>644</v>
      </c>
      <c r="F15" s="19">
        <v>71</v>
      </c>
      <c r="G15" s="19"/>
      <c r="H15" s="19">
        <f t="shared" si="5"/>
        <v>715</v>
      </c>
      <c r="I15" s="24">
        <f t="shared" si="0"/>
        <v>786.50000000000011</v>
      </c>
      <c r="J15" s="29">
        <v>6400</v>
      </c>
      <c r="K15" s="54">
        <f t="shared" si="1"/>
        <v>4576000</v>
      </c>
      <c r="L15" s="54">
        <f t="shared" si="6"/>
        <v>4347200</v>
      </c>
      <c r="M15" s="54">
        <f t="shared" si="7"/>
        <v>3660800</v>
      </c>
      <c r="N15" s="30">
        <f t="shared" si="8"/>
        <v>9500</v>
      </c>
    </row>
    <row r="16" spans="1:18" x14ac:dyDescent="0.25">
      <c r="A16" s="15">
        <v>15</v>
      </c>
      <c r="B16" s="20" t="s">
        <v>27</v>
      </c>
      <c r="C16" s="16">
        <v>5</v>
      </c>
      <c r="D16" s="19" t="s">
        <v>70</v>
      </c>
      <c r="E16" s="19">
        <v>644</v>
      </c>
      <c r="F16" s="19">
        <v>71</v>
      </c>
      <c r="G16" s="19"/>
      <c r="H16" s="19">
        <f t="shared" si="5"/>
        <v>715</v>
      </c>
      <c r="I16" s="24">
        <f t="shared" si="0"/>
        <v>786.50000000000011</v>
      </c>
      <c r="J16" s="29">
        <v>6400</v>
      </c>
      <c r="K16" s="54">
        <f t="shared" si="1"/>
        <v>4576000</v>
      </c>
      <c r="L16" s="54">
        <f t="shared" si="6"/>
        <v>4347200</v>
      </c>
      <c r="M16" s="54">
        <f t="shared" si="7"/>
        <v>3660800</v>
      </c>
      <c r="N16" s="30">
        <f t="shared" si="8"/>
        <v>9500</v>
      </c>
    </row>
    <row r="17" spans="1:14" x14ac:dyDescent="0.25">
      <c r="A17" s="15">
        <v>16</v>
      </c>
      <c r="B17" s="20" t="s">
        <v>28</v>
      </c>
      <c r="C17" s="16">
        <v>5</v>
      </c>
      <c r="D17" s="19" t="s">
        <v>14</v>
      </c>
      <c r="E17" s="19">
        <v>819</v>
      </c>
      <c r="F17" s="19">
        <v>70</v>
      </c>
      <c r="G17" s="19"/>
      <c r="H17" s="19">
        <f t="shared" si="5"/>
        <v>889</v>
      </c>
      <c r="I17" s="24">
        <f t="shared" si="0"/>
        <v>977.90000000000009</v>
      </c>
      <c r="J17" s="29">
        <v>6400</v>
      </c>
      <c r="K17" s="54">
        <f t="shared" si="1"/>
        <v>5689600</v>
      </c>
      <c r="L17" s="54">
        <f t="shared" si="6"/>
        <v>5405120</v>
      </c>
      <c r="M17" s="54">
        <f t="shared" si="7"/>
        <v>4551680</v>
      </c>
      <c r="N17" s="30">
        <f t="shared" si="8"/>
        <v>12000</v>
      </c>
    </row>
    <row r="18" spans="1:14" x14ac:dyDescent="0.25">
      <c r="A18" s="15">
        <v>17</v>
      </c>
      <c r="B18" s="20" t="s">
        <v>29</v>
      </c>
      <c r="C18" s="16">
        <v>5</v>
      </c>
      <c r="D18" s="19" t="s">
        <v>14</v>
      </c>
      <c r="E18" s="19">
        <v>819</v>
      </c>
      <c r="F18" s="19">
        <v>70</v>
      </c>
      <c r="G18" s="19"/>
      <c r="H18" s="19">
        <f t="shared" si="5"/>
        <v>889</v>
      </c>
      <c r="I18" s="24">
        <f t="shared" si="0"/>
        <v>977.90000000000009</v>
      </c>
      <c r="J18" s="29">
        <v>6400</v>
      </c>
      <c r="K18" s="54">
        <f t="shared" si="1"/>
        <v>5689600</v>
      </c>
      <c r="L18" s="54">
        <f t="shared" si="6"/>
        <v>5405120</v>
      </c>
      <c r="M18" s="54">
        <f t="shared" si="7"/>
        <v>4551680</v>
      </c>
      <c r="N18" s="30">
        <f t="shared" si="8"/>
        <v>12000</v>
      </c>
    </row>
    <row r="19" spans="1:14" x14ac:dyDescent="0.25">
      <c r="A19" s="15">
        <v>18</v>
      </c>
      <c r="B19" s="20" t="s">
        <v>30</v>
      </c>
      <c r="C19" s="16">
        <v>5</v>
      </c>
      <c r="D19" s="19" t="s">
        <v>70</v>
      </c>
      <c r="E19" s="19">
        <v>644</v>
      </c>
      <c r="F19" s="19">
        <v>71</v>
      </c>
      <c r="G19" s="19"/>
      <c r="H19" s="19">
        <f t="shared" si="5"/>
        <v>715</v>
      </c>
      <c r="I19" s="24">
        <f t="shared" si="0"/>
        <v>786.50000000000011</v>
      </c>
      <c r="J19" s="29">
        <v>6400</v>
      </c>
      <c r="K19" s="54">
        <f t="shared" si="1"/>
        <v>4576000</v>
      </c>
      <c r="L19" s="54">
        <f t="shared" si="6"/>
        <v>4347200</v>
      </c>
      <c r="M19" s="54">
        <f t="shared" si="7"/>
        <v>3660800</v>
      </c>
      <c r="N19" s="30">
        <f t="shared" si="8"/>
        <v>9500</v>
      </c>
    </row>
    <row r="20" spans="1:14" x14ac:dyDescent="0.25">
      <c r="A20" s="15">
        <v>19</v>
      </c>
      <c r="B20" s="20" t="s">
        <v>31</v>
      </c>
      <c r="C20" s="16">
        <v>6</v>
      </c>
      <c r="D20" s="19" t="s">
        <v>70</v>
      </c>
      <c r="E20" s="19">
        <v>644</v>
      </c>
      <c r="F20" s="19">
        <v>71</v>
      </c>
      <c r="G20" s="19"/>
      <c r="H20" s="19">
        <f t="shared" si="5"/>
        <v>715</v>
      </c>
      <c r="I20" s="24">
        <f t="shared" si="0"/>
        <v>786.50000000000011</v>
      </c>
      <c r="J20" s="29">
        <v>6400</v>
      </c>
      <c r="K20" s="54">
        <f t="shared" si="1"/>
        <v>4576000</v>
      </c>
      <c r="L20" s="54">
        <f t="shared" si="6"/>
        <v>4347200</v>
      </c>
      <c r="M20" s="54">
        <f t="shared" si="7"/>
        <v>3660800</v>
      </c>
      <c r="N20" s="30">
        <f t="shared" si="8"/>
        <v>9500</v>
      </c>
    </row>
    <row r="21" spans="1:14" x14ac:dyDescent="0.25">
      <c r="A21" s="15">
        <v>20</v>
      </c>
      <c r="B21" s="20" t="s">
        <v>32</v>
      </c>
      <c r="C21" s="16">
        <v>6</v>
      </c>
      <c r="D21" s="19" t="s">
        <v>14</v>
      </c>
      <c r="E21" s="19">
        <v>819</v>
      </c>
      <c r="F21" s="19">
        <v>70</v>
      </c>
      <c r="G21" s="19"/>
      <c r="H21" s="19">
        <f t="shared" si="5"/>
        <v>889</v>
      </c>
      <c r="I21" s="24">
        <f t="shared" si="0"/>
        <v>977.90000000000009</v>
      </c>
      <c r="J21" s="29">
        <v>6400</v>
      </c>
      <c r="K21" s="54">
        <f t="shared" si="1"/>
        <v>5689600</v>
      </c>
      <c r="L21" s="54">
        <f t="shared" si="6"/>
        <v>5405120</v>
      </c>
      <c r="M21" s="54">
        <f t="shared" si="7"/>
        <v>4551680</v>
      </c>
      <c r="N21" s="30">
        <f t="shared" si="8"/>
        <v>12000</v>
      </c>
    </row>
    <row r="22" spans="1:14" x14ac:dyDescent="0.25">
      <c r="A22" s="15">
        <v>21</v>
      </c>
      <c r="B22" s="20" t="s">
        <v>33</v>
      </c>
      <c r="C22" s="16">
        <v>6</v>
      </c>
      <c r="D22" s="19" t="s">
        <v>14</v>
      </c>
      <c r="E22" s="19">
        <v>819</v>
      </c>
      <c r="F22" s="19">
        <v>70</v>
      </c>
      <c r="G22" s="19"/>
      <c r="H22" s="19">
        <f t="shared" si="5"/>
        <v>889</v>
      </c>
      <c r="I22" s="24">
        <f t="shared" si="0"/>
        <v>977.90000000000009</v>
      </c>
      <c r="J22" s="29">
        <v>6400</v>
      </c>
      <c r="K22" s="54">
        <f t="shared" si="1"/>
        <v>5689600</v>
      </c>
      <c r="L22" s="54">
        <f t="shared" si="6"/>
        <v>5405120</v>
      </c>
      <c r="M22" s="54">
        <f t="shared" si="7"/>
        <v>4551680</v>
      </c>
      <c r="N22" s="30">
        <f t="shared" si="8"/>
        <v>12000</v>
      </c>
    </row>
    <row r="23" spans="1:14" x14ac:dyDescent="0.25">
      <c r="A23" s="15">
        <v>22</v>
      </c>
      <c r="B23" s="20" t="s">
        <v>34</v>
      </c>
      <c r="C23" s="16">
        <v>6</v>
      </c>
      <c r="D23" s="19" t="s">
        <v>70</v>
      </c>
      <c r="E23" s="19">
        <v>644</v>
      </c>
      <c r="F23" s="19">
        <v>71</v>
      </c>
      <c r="G23" s="19"/>
      <c r="H23" s="19">
        <f t="shared" si="5"/>
        <v>715</v>
      </c>
      <c r="I23" s="24">
        <f t="shared" si="0"/>
        <v>786.50000000000011</v>
      </c>
      <c r="J23" s="29">
        <v>6400</v>
      </c>
      <c r="K23" s="54">
        <f t="shared" si="1"/>
        <v>4576000</v>
      </c>
      <c r="L23" s="54">
        <f t="shared" si="6"/>
        <v>4347200</v>
      </c>
      <c r="M23" s="54">
        <f t="shared" si="7"/>
        <v>3660800</v>
      </c>
      <c r="N23" s="30">
        <f t="shared" si="8"/>
        <v>9500</v>
      </c>
    </row>
    <row r="24" spans="1:14" x14ac:dyDescent="0.25">
      <c r="A24" s="15">
        <v>23</v>
      </c>
      <c r="B24" s="20" t="s">
        <v>35</v>
      </c>
      <c r="C24" s="16">
        <v>7</v>
      </c>
      <c r="D24" s="19" t="s">
        <v>70</v>
      </c>
      <c r="E24" s="19">
        <v>644</v>
      </c>
      <c r="F24" s="19">
        <v>71</v>
      </c>
      <c r="G24" s="19"/>
      <c r="H24" s="19">
        <f t="shared" si="5"/>
        <v>715</v>
      </c>
      <c r="I24" s="24">
        <f t="shared" si="0"/>
        <v>786.50000000000011</v>
      </c>
      <c r="J24" s="29">
        <v>6400</v>
      </c>
      <c r="K24" s="54">
        <f t="shared" si="1"/>
        <v>4576000</v>
      </c>
      <c r="L24" s="54">
        <f t="shared" si="6"/>
        <v>4347200</v>
      </c>
      <c r="M24" s="54">
        <f t="shared" si="7"/>
        <v>3660800</v>
      </c>
      <c r="N24" s="30">
        <f t="shared" si="8"/>
        <v>9500</v>
      </c>
    </row>
    <row r="25" spans="1:14" x14ac:dyDescent="0.25">
      <c r="A25" s="15">
        <v>24</v>
      </c>
      <c r="B25" s="20" t="s">
        <v>36</v>
      </c>
      <c r="C25" s="16">
        <v>7</v>
      </c>
      <c r="D25" s="19" t="s">
        <v>14</v>
      </c>
      <c r="E25" s="19">
        <v>860</v>
      </c>
      <c r="F25" s="19">
        <v>69</v>
      </c>
      <c r="G25" s="19"/>
      <c r="H25" s="19">
        <f t="shared" si="5"/>
        <v>929</v>
      </c>
      <c r="I25" s="24">
        <f t="shared" si="0"/>
        <v>1021.9000000000001</v>
      </c>
      <c r="J25" s="29">
        <v>6400</v>
      </c>
      <c r="K25" s="54">
        <f t="shared" si="1"/>
        <v>5945600</v>
      </c>
      <c r="L25" s="54">
        <f t="shared" si="6"/>
        <v>5648320</v>
      </c>
      <c r="M25" s="54">
        <f t="shared" si="7"/>
        <v>4756480</v>
      </c>
      <c r="N25" s="30">
        <f t="shared" si="8"/>
        <v>12500</v>
      </c>
    </row>
    <row r="26" spans="1:14" x14ac:dyDescent="0.25">
      <c r="A26" s="15">
        <v>25</v>
      </c>
      <c r="B26" s="20" t="s">
        <v>37</v>
      </c>
      <c r="C26" s="16">
        <v>7</v>
      </c>
      <c r="D26" s="19" t="s">
        <v>14</v>
      </c>
      <c r="E26" s="19">
        <v>860</v>
      </c>
      <c r="F26" s="19">
        <v>69</v>
      </c>
      <c r="G26" s="19"/>
      <c r="H26" s="19">
        <f t="shared" si="5"/>
        <v>929</v>
      </c>
      <c r="I26" s="24">
        <f t="shared" si="0"/>
        <v>1021.9000000000001</v>
      </c>
      <c r="J26" s="29">
        <v>6400</v>
      </c>
      <c r="K26" s="54">
        <f t="shared" si="1"/>
        <v>5945600</v>
      </c>
      <c r="L26" s="54">
        <f t="shared" si="6"/>
        <v>5648320</v>
      </c>
      <c r="M26" s="54">
        <f t="shared" si="7"/>
        <v>4756480</v>
      </c>
      <c r="N26" s="30">
        <f t="shared" si="8"/>
        <v>12500</v>
      </c>
    </row>
    <row r="27" spans="1:14" x14ac:dyDescent="0.25">
      <c r="A27" s="15">
        <v>26</v>
      </c>
      <c r="B27" s="20" t="s">
        <v>38</v>
      </c>
      <c r="C27" s="16">
        <v>7</v>
      </c>
      <c r="D27" s="19" t="s">
        <v>70</v>
      </c>
      <c r="E27" s="19">
        <v>644</v>
      </c>
      <c r="F27" s="19">
        <v>71</v>
      </c>
      <c r="G27" s="19"/>
      <c r="H27" s="19">
        <f t="shared" si="5"/>
        <v>715</v>
      </c>
      <c r="I27" s="24">
        <f t="shared" si="0"/>
        <v>786.50000000000011</v>
      </c>
      <c r="J27" s="29">
        <v>6400</v>
      </c>
      <c r="K27" s="54">
        <f t="shared" si="1"/>
        <v>4576000</v>
      </c>
      <c r="L27" s="54">
        <f t="shared" si="6"/>
        <v>4347200</v>
      </c>
      <c r="M27" s="54">
        <f t="shared" si="7"/>
        <v>3660800</v>
      </c>
      <c r="N27" s="30">
        <f t="shared" si="8"/>
        <v>9500</v>
      </c>
    </row>
    <row r="28" spans="1:14" ht="16.5" x14ac:dyDescent="0.3">
      <c r="A28" s="41" t="s">
        <v>2</v>
      </c>
      <c r="B28" s="42"/>
      <c r="C28" s="42"/>
      <c r="D28" s="43"/>
      <c r="E28" s="25">
        <f>SUM(E2:E27)</f>
        <v>19354</v>
      </c>
      <c r="F28" s="25">
        <f>SUM(F2:F27)</f>
        <v>1832</v>
      </c>
      <c r="G28" s="25"/>
      <c r="H28" s="25">
        <f>SUM(H2:H27)</f>
        <v>21504</v>
      </c>
      <c r="I28" s="25">
        <f>SUM(I2:I27)</f>
        <v>23654.400000000005</v>
      </c>
      <c r="J28" s="26"/>
      <c r="K28" s="55">
        <f>SUM(K2:K27)</f>
        <v>137625600</v>
      </c>
      <c r="L28" s="55">
        <f>SUM(L2:L27)</f>
        <v>130744320</v>
      </c>
      <c r="M28" s="55">
        <f>SUM(M2:M27)</f>
        <v>110100480</v>
      </c>
      <c r="N28" s="17"/>
    </row>
    <row r="33" spans="4:13" x14ac:dyDescent="0.25">
      <c r="D33" s="33"/>
      <c r="F33" s="32"/>
      <c r="H33" s="33"/>
      <c r="J33" s="33"/>
      <c r="L33" s="33"/>
    </row>
    <row r="34" spans="4:13" x14ac:dyDescent="0.25">
      <c r="D34" s="34"/>
      <c r="E34" s="32"/>
      <c r="F34" s="39"/>
      <c r="G34" s="34"/>
      <c r="H34" s="39"/>
      <c r="I34" s="35"/>
      <c r="M34" s="1"/>
    </row>
    <row r="35" spans="4:13" x14ac:dyDescent="0.25">
      <c r="D35" s="34"/>
      <c r="E35" s="32"/>
      <c r="F35" s="39"/>
      <c r="G35" s="34"/>
      <c r="H35" s="39"/>
      <c r="I35" s="35"/>
      <c r="J35" s="40"/>
      <c r="K35" s="1"/>
      <c r="M35" s="1"/>
    </row>
    <row r="36" spans="4:13" x14ac:dyDescent="0.25">
      <c r="F36" s="32"/>
      <c r="G36" s="34"/>
      <c r="H36" s="39"/>
      <c r="I36" s="35"/>
      <c r="J36" s="40"/>
      <c r="M36" s="1"/>
    </row>
    <row r="37" spans="4:13" x14ac:dyDescent="0.25">
      <c r="D37" s="34"/>
      <c r="E37" s="32"/>
      <c r="F37" s="39"/>
      <c r="G37" s="34"/>
      <c r="H37" s="39"/>
      <c r="I37" s="35"/>
      <c r="J37" s="40"/>
      <c r="L37" s="1"/>
      <c r="M37" s="1"/>
    </row>
    <row r="38" spans="4:13" x14ac:dyDescent="0.25">
      <c r="D38" s="34"/>
      <c r="E38" s="32"/>
      <c r="F38" s="39"/>
      <c r="G38" s="34"/>
      <c r="H38" s="39"/>
      <c r="I38" s="35"/>
      <c r="J38" s="40"/>
      <c r="M38" s="1"/>
    </row>
    <row r="39" spans="4:13" x14ac:dyDescent="0.25">
      <c r="D39" s="34"/>
      <c r="F39" s="39"/>
      <c r="G39" s="34"/>
      <c r="H39" s="39"/>
      <c r="I39" s="35"/>
      <c r="J39" s="40"/>
      <c r="M39" s="1"/>
    </row>
    <row r="40" spans="4:13" x14ac:dyDescent="0.25">
      <c r="D40" s="34"/>
      <c r="F40" s="39"/>
      <c r="G40" s="34"/>
      <c r="H40" s="39"/>
      <c r="I40" s="35"/>
      <c r="J40" s="40"/>
      <c r="M40" s="1"/>
    </row>
    <row r="41" spans="4:13" x14ac:dyDescent="0.25">
      <c r="D41" s="33"/>
      <c r="E41" s="33"/>
      <c r="F41" s="39"/>
      <c r="G41" s="34"/>
      <c r="H41" s="39"/>
      <c r="I41" s="35"/>
      <c r="J41" s="40"/>
      <c r="K41" s="32"/>
      <c r="L41" s="35"/>
      <c r="M41" s="1"/>
    </row>
    <row r="42" spans="4:13" x14ac:dyDescent="0.25">
      <c r="E42" s="32"/>
      <c r="F42" s="39"/>
      <c r="G42" s="34"/>
      <c r="H42" s="39"/>
      <c r="I42" s="35"/>
      <c r="J42" s="40"/>
      <c r="K42" s="32"/>
      <c r="L42" s="35"/>
      <c r="M42" s="1"/>
    </row>
    <row r="43" spans="4:13" x14ac:dyDescent="0.25">
      <c r="D43" s="34"/>
      <c r="E43" s="32"/>
      <c r="F43" s="39"/>
      <c r="G43" s="34"/>
      <c r="H43" s="39"/>
      <c r="I43" s="35"/>
      <c r="J43" s="40"/>
      <c r="K43" s="34"/>
      <c r="L43" s="35"/>
      <c r="M43" s="1"/>
    </row>
    <row r="44" spans="4:13" x14ac:dyDescent="0.25">
      <c r="D44" s="34"/>
      <c r="E44" s="32"/>
      <c r="F44" s="39"/>
      <c r="G44" s="34"/>
      <c r="H44" s="39"/>
      <c r="I44" s="35"/>
      <c r="J44" s="40"/>
      <c r="K44" s="32"/>
      <c r="L44" s="35"/>
      <c r="M44" s="1"/>
    </row>
    <row r="45" spans="4:13" x14ac:dyDescent="0.25">
      <c r="D45" s="34"/>
      <c r="E45" s="32"/>
      <c r="F45" s="39"/>
      <c r="G45" s="34"/>
      <c r="H45" s="39"/>
      <c r="I45" s="35"/>
      <c r="J45" s="40"/>
      <c r="M45" s="1"/>
    </row>
    <row r="46" spans="4:13" x14ac:dyDescent="0.25">
      <c r="D46" s="34"/>
      <c r="F46" s="39"/>
      <c r="G46" s="34"/>
      <c r="H46" s="39"/>
      <c r="I46" s="35"/>
      <c r="M46" s="1"/>
    </row>
    <row r="47" spans="4:13" x14ac:dyDescent="0.25">
      <c r="I47" s="1"/>
    </row>
    <row r="49" spans="10:10" x14ac:dyDescent="0.25">
      <c r="J49" s="2"/>
    </row>
    <row r="51" spans="10:10" x14ac:dyDescent="0.25">
      <c r="J51" s="2"/>
    </row>
    <row r="53" spans="10:10" x14ac:dyDescent="0.25">
      <c r="J53" s="2"/>
    </row>
    <row r="87" spans="3:8" ht="15.75" thickBot="1" x14ac:dyDescent="0.3"/>
    <row r="88" spans="3:8" ht="15.75" thickBot="1" x14ac:dyDescent="0.3">
      <c r="C88" s="44"/>
      <c r="D88" s="45"/>
      <c r="E88" s="44"/>
      <c r="F88" s="44"/>
      <c r="G88" s="44"/>
      <c r="H88" s="44"/>
    </row>
    <row r="89" spans="3:8" ht="15.75" thickBot="1" x14ac:dyDescent="0.3">
      <c r="C89" s="44"/>
      <c r="D89" s="45"/>
      <c r="E89" s="44"/>
      <c r="F89" s="44"/>
      <c r="G89" s="48"/>
      <c r="H89" s="44"/>
    </row>
    <row r="90" spans="3:8" ht="15.75" thickBot="1" x14ac:dyDescent="0.3">
      <c r="C90" s="44"/>
      <c r="D90" s="45"/>
      <c r="E90" s="44"/>
      <c r="F90" s="44"/>
      <c r="G90" s="48"/>
      <c r="H90" s="44"/>
    </row>
    <row r="91" spans="3:8" ht="15.75" thickBot="1" x14ac:dyDescent="0.3">
      <c r="C91" s="44"/>
      <c r="D91" s="45"/>
      <c r="E91" s="44"/>
      <c r="F91" s="44"/>
      <c r="G91" s="48"/>
      <c r="H91" s="44"/>
    </row>
    <row r="92" spans="3:8" ht="15.75" thickBot="1" x14ac:dyDescent="0.3">
      <c r="C92" s="44"/>
      <c r="D92" s="45"/>
      <c r="E92" s="44"/>
      <c r="F92" s="44"/>
      <c r="G92" s="48"/>
      <c r="H92" s="44"/>
    </row>
    <row r="93" spans="3:8" ht="15.75" thickBot="1" x14ac:dyDescent="0.3">
      <c r="C93" s="44"/>
      <c r="D93" s="45"/>
      <c r="E93" s="44"/>
      <c r="F93" s="44"/>
      <c r="G93" s="48"/>
      <c r="H93" s="50"/>
    </row>
    <row r="94" spans="3:8" ht="15.75" thickBot="1" x14ac:dyDescent="0.3">
      <c r="C94" s="44"/>
      <c r="D94" s="45"/>
      <c r="E94" s="44"/>
      <c r="F94" s="44"/>
      <c r="G94" s="44"/>
      <c r="H94" s="44"/>
    </row>
    <row r="95" spans="3:8" ht="15.75" thickBot="1" x14ac:dyDescent="0.3">
      <c r="C95" s="44"/>
      <c r="D95" s="45"/>
      <c r="E95" s="44"/>
      <c r="F95" s="44"/>
      <c r="G95" s="48"/>
      <c r="H95" s="49"/>
    </row>
    <row r="96" spans="3:8" ht="15.75" thickBot="1" x14ac:dyDescent="0.3">
      <c r="C96" s="44"/>
      <c r="D96" s="45"/>
      <c r="E96" s="44"/>
      <c r="F96" s="44"/>
      <c r="G96" s="48"/>
      <c r="H96" s="49"/>
    </row>
    <row r="97" spans="3:8" ht="15.75" thickBot="1" x14ac:dyDescent="0.3">
      <c r="C97" s="44"/>
      <c r="D97" s="45"/>
      <c r="E97" s="44"/>
      <c r="F97" s="44"/>
      <c r="G97" s="48"/>
      <c r="H97" s="49"/>
    </row>
    <row r="98" spans="3:8" ht="15.75" thickBot="1" x14ac:dyDescent="0.3">
      <c r="C98" s="44"/>
      <c r="D98" s="45"/>
      <c r="E98" s="44"/>
      <c r="F98" s="44"/>
      <c r="G98" s="48"/>
      <c r="H98" s="49"/>
    </row>
    <row r="99" spans="3:8" x14ac:dyDescent="0.25">
      <c r="H99" s="33"/>
    </row>
    <row r="100" spans="3:8" x14ac:dyDescent="0.25">
      <c r="C100" s="46"/>
    </row>
    <row r="101" spans="3:8" ht="23.25" x14ac:dyDescent="0.25">
      <c r="C101" s="47"/>
    </row>
  </sheetData>
  <mergeCells count="1">
    <mergeCell ref="A28:D2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2906D-0368-4567-8341-C3E4E5DC0CCE}">
  <dimension ref="A1:R103"/>
  <sheetViews>
    <sheetView tabSelected="1" topLeftCell="B13" zoomScale="115" zoomScaleNormal="115" workbookViewId="0">
      <selection activeCell="P51" sqref="P51"/>
    </sheetView>
  </sheetViews>
  <sheetFormatPr defaultRowHeight="15" x14ac:dyDescent="0.25"/>
  <cols>
    <col min="1" max="1" width="4.7109375" style="21" customWidth="1"/>
    <col min="2" max="2" width="6.85546875" customWidth="1"/>
    <col min="3" max="3" width="7.140625" customWidth="1"/>
    <col min="4" max="4" width="9" customWidth="1"/>
    <col min="5" max="5" width="11.28515625" customWidth="1"/>
    <col min="6" max="7" width="12.28515625" customWidth="1"/>
    <col min="8" max="8" width="11.85546875" customWidth="1"/>
    <col min="9" max="9" width="12.7109375" customWidth="1"/>
    <col min="10" max="10" width="17.140625" customWidth="1"/>
    <col min="11" max="11" width="14" customWidth="1"/>
    <col min="12" max="12" width="16.140625" customWidth="1"/>
    <col min="13" max="13" width="12.85546875" customWidth="1"/>
    <col min="14" max="14" width="8.42578125" style="32" customWidth="1"/>
    <col min="15" max="15" width="17.42578125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49.5" customHeight="1" x14ac:dyDescent="0.25">
      <c r="A1" s="12" t="s">
        <v>0</v>
      </c>
      <c r="B1" s="13" t="s">
        <v>3</v>
      </c>
      <c r="C1" s="13" t="s">
        <v>1</v>
      </c>
      <c r="D1" s="13" t="s">
        <v>4</v>
      </c>
      <c r="E1" s="14" t="s">
        <v>6</v>
      </c>
      <c r="F1" s="14" t="s">
        <v>11</v>
      </c>
      <c r="G1" s="18" t="s">
        <v>69</v>
      </c>
      <c r="H1" s="18" t="s">
        <v>5</v>
      </c>
      <c r="I1" s="13" t="s">
        <v>13</v>
      </c>
      <c r="J1" s="13" t="s">
        <v>12</v>
      </c>
      <c r="K1" s="36" t="s">
        <v>7</v>
      </c>
      <c r="L1" s="36" t="s">
        <v>8</v>
      </c>
      <c r="M1" s="36" t="s">
        <v>9</v>
      </c>
      <c r="N1" s="13" t="s">
        <v>10</v>
      </c>
    </row>
    <row r="2" spans="1:18" x14ac:dyDescent="0.25">
      <c r="A2" s="15">
        <v>1</v>
      </c>
      <c r="B2" s="20" t="s">
        <v>63</v>
      </c>
      <c r="C2" s="16">
        <v>1</v>
      </c>
      <c r="D2" s="19" t="s">
        <v>70</v>
      </c>
      <c r="E2" s="19">
        <v>644</v>
      </c>
      <c r="F2" s="19">
        <v>71</v>
      </c>
      <c r="G2" s="19"/>
      <c r="H2" s="19">
        <f>E2+F2+G2</f>
        <v>715</v>
      </c>
      <c r="I2" s="24">
        <f t="shared" ref="I2:I27" si="0">H2*1.1</f>
        <v>786.50000000000011</v>
      </c>
      <c r="J2" s="29">
        <v>6400</v>
      </c>
      <c r="K2" s="37">
        <f t="shared" ref="K2:K27" si="1">J2*H2</f>
        <v>4576000</v>
      </c>
      <c r="L2" s="37">
        <f t="shared" ref="L2:L27" si="2">K2*0.95</f>
        <v>4347200</v>
      </c>
      <c r="M2" s="37">
        <f t="shared" ref="M2:M27" si="3">K2*0.8</f>
        <v>3660800</v>
      </c>
      <c r="N2" s="30">
        <f t="shared" ref="N2:N27" si="4">MROUND((K2*0.025/12),500)</f>
        <v>9500</v>
      </c>
      <c r="P2" s="1">
        <f>H2*1.35</f>
        <v>965.25000000000011</v>
      </c>
      <c r="Q2" s="2">
        <f>P2*6600</f>
        <v>6370650.0000000009</v>
      </c>
      <c r="R2" s="2">
        <f>Q2/H2</f>
        <v>8910.0000000000018</v>
      </c>
    </row>
    <row r="3" spans="1:18" x14ac:dyDescent="0.25">
      <c r="A3" s="15">
        <v>2</v>
      </c>
      <c r="B3" s="20" t="s">
        <v>64</v>
      </c>
      <c r="C3" s="16">
        <v>1</v>
      </c>
      <c r="D3" s="19" t="s">
        <v>70</v>
      </c>
      <c r="E3" s="19">
        <v>644</v>
      </c>
      <c r="F3" s="19">
        <v>71</v>
      </c>
      <c r="G3" s="19"/>
      <c r="H3" s="19">
        <f t="shared" ref="H3:H27" si="5">E3+F3+G3</f>
        <v>715</v>
      </c>
      <c r="I3" s="24">
        <f t="shared" si="0"/>
        <v>786.50000000000011</v>
      </c>
      <c r="J3" s="29">
        <v>6400</v>
      </c>
      <c r="K3" s="37">
        <f t="shared" si="1"/>
        <v>4576000</v>
      </c>
      <c r="L3" s="37">
        <f t="shared" si="2"/>
        <v>4347200</v>
      </c>
      <c r="M3" s="37">
        <f t="shared" si="3"/>
        <v>3660800</v>
      </c>
      <c r="N3" s="30">
        <f t="shared" si="4"/>
        <v>9500</v>
      </c>
      <c r="P3" s="2"/>
      <c r="Q3" s="2"/>
    </row>
    <row r="4" spans="1:18" x14ac:dyDescent="0.25">
      <c r="A4" s="15">
        <v>3</v>
      </c>
      <c r="B4" s="20" t="s">
        <v>15</v>
      </c>
      <c r="C4" s="16">
        <v>2</v>
      </c>
      <c r="D4" s="19" t="s">
        <v>14</v>
      </c>
      <c r="E4" s="19">
        <v>858</v>
      </c>
      <c r="F4" s="19">
        <v>71</v>
      </c>
      <c r="G4" s="19">
        <v>62</v>
      </c>
      <c r="H4" s="19">
        <f t="shared" si="5"/>
        <v>991</v>
      </c>
      <c r="I4" s="24">
        <f t="shared" si="0"/>
        <v>1090.1000000000001</v>
      </c>
      <c r="J4" s="29">
        <v>6400</v>
      </c>
      <c r="K4" s="37">
        <f t="shared" si="1"/>
        <v>6342400</v>
      </c>
      <c r="L4" s="37">
        <f t="shared" si="2"/>
        <v>6025280</v>
      </c>
      <c r="M4" s="37">
        <f t="shared" si="3"/>
        <v>5073920</v>
      </c>
      <c r="N4" s="30">
        <f t="shared" si="4"/>
        <v>13000</v>
      </c>
      <c r="P4" s="2"/>
      <c r="Q4" s="2"/>
    </row>
    <row r="5" spans="1:18" x14ac:dyDescent="0.25">
      <c r="A5" s="15">
        <v>4</v>
      </c>
      <c r="B5" s="20" t="s">
        <v>16</v>
      </c>
      <c r="C5" s="16">
        <v>2</v>
      </c>
      <c r="D5" s="19" t="s">
        <v>14</v>
      </c>
      <c r="E5" s="19">
        <v>819</v>
      </c>
      <c r="F5" s="19">
        <v>70</v>
      </c>
      <c r="G5" s="19"/>
      <c r="H5" s="19">
        <f t="shared" si="5"/>
        <v>889</v>
      </c>
      <c r="I5" s="24">
        <f t="shared" si="0"/>
        <v>977.90000000000009</v>
      </c>
      <c r="J5" s="29">
        <v>6400</v>
      </c>
      <c r="K5" s="37">
        <f t="shared" si="1"/>
        <v>5689600</v>
      </c>
      <c r="L5" s="37">
        <f t="shared" si="2"/>
        <v>5405120</v>
      </c>
      <c r="M5" s="37">
        <f t="shared" si="3"/>
        <v>4551680</v>
      </c>
      <c r="N5" s="30">
        <f t="shared" si="4"/>
        <v>12000</v>
      </c>
      <c r="P5" s="2"/>
      <c r="Q5" s="2"/>
    </row>
    <row r="6" spans="1:18" x14ac:dyDescent="0.25">
      <c r="A6" s="15">
        <v>5</v>
      </c>
      <c r="B6" s="20" t="s">
        <v>17</v>
      </c>
      <c r="C6" s="16">
        <v>2</v>
      </c>
      <c r="D6" s="19" t="s">
        <v>14</v>
      </c>
      <c r="E6" s="19">
        <v>819</v>
      </c>
      <c r="F6" s="19">
        <v>70</v>
      </c>
      <c r="G6" s="19"/>
      <c r="H6" s="19">
        <f t="shared" si="5"/>
        <v>889</v>
      </c>
      <c r="I6" s="24">
        <f t="shared" si="0"/>
        <v>977.90000000000009</v>
      </c>
      <c r="J6" s="29">
        <v>6400</v>
      </c>
      <c r="K6" s="37">
        <f t="shared" si="1"/>
        <v>5689600</v>
      </c>
      <c r="L6" s="37">
        <f t="shared" si="2"/>
        <v>5405120</v>
      </c>
      <c r="M6" s="37">
        <f t="shared" si="3"/>
        <v>4551680</v>
      </c>
      <c r="N6" s="30">
        <f t="shared" si="4"/>
        <v>12000</v>
      </c>
      <c r="P6" s="2"/>
      <c r="Q6" s="2"/>
    </row>
    <row r="7" spans="1:18" x14ac:dyDescent="0.25">
      <c r="A7" s="15">
        <v>6</v>
      </c>
      <c r="B7" s="20" t="s">
        <v>18</v>
      </c>
      <c r="C7" s="16">
        <v>2</v>
      </c>
      <c r="D7" s="19" t="s">
        <v>14</v>
      </c>
      <c r="E7" s="19">
        <v>858</v>
      </c>
      <c r="F7" s="19">
        <v>71</v>
      </c>
      <c r="G7" s="19">
        <v>62</v>
      </c>
      <c r="H7" s="19">
        <f t="shared" si="5"/>
        <v>991</v>
      </c>
      <c r="I7" s="24">
        <f t="shared" si="0"/>
        <v>1090.1000000000001</v>
      </c>
      <c r="J7" s="29">
        <v>6400</v>
      </c>
      <c r="K7" s="37">
        <f t="shared" si="1"/>
        <v>6342400</v>
      </c>
      <c r="L7" s="37">
        <f t="shared" si="2"/>
        <v>6025280</v>
      </c>
      <c r="M7" s="37">
        <f t="shared" si="3"/>
        <v>5073920</v>
      </c>
      <c r="N7" s="30">
        <f t="shared" si="4"/>
        <v>13000</v>
      </c>
      <c r="P7" s="2"/>
      <c r="Q7" s="2"/>
    </row>
    <row r="8" spans="1:18" x14ac:dyDescent="0.25">
      <c r="A8" s="15">
        <v>7</v>
      </c>
      <c r="B8" s="20" t="s">
        <v>19</v>
      </c>
      <c r="C8" s="16">
        <v>3</v>
      </c>
      <c r="D8" s="19" t="s">
        <v>70</v>
      </c>
      <c r="E8" s="19">
        <v>644</v>
      </c>
      <c r="F8" s="19">
        <v>71</v>
      </c>
      <c r="G8" s="19">
        <v>97</v>
      </c>
      <c r="H8" s="19">
        <f t="shared" si="5"/>
        <v>812</v>
      </c>
      <c r="I8" s="24">
        <f t="shared" si="0"/>
        <v>893.2</v>
      </c>
      <c r="J8" s="29">
        <v>6400</v>
      </c>
      <c r="K8" s="37">
        <f t="shared" si="1"/>
        <v>5196800</v>
      </c>
      <c r="L8" s="37">
        <f t="shared" si="2"/>
        <v>4936960</v>
      </c>
      <c r="M8" s="37">
        <f t="shared" si="3"/>
        <v>4157440</v>
      </c>
      <c r="N8" s="30">
        <f t="shared" si="4"/>
        <v>11000</v>
      </c>
      <c r="P8" s="2"/>
      <c r="Q8" s="2"/>
    </row>
    <row r="9" spans="1:18" x14ac:dyDescent="0.25">
      <c r="A9" s="15">
        <v>8</v>
      </c>
      <c r="B9" s="20" t="s">
        <v>20</v>
      </c>
      <c r="C9" s="16">
        <v>3</v>
      </c>
      <c r="D9" s="19" t="s">
        <v>14</v>
      </c>
      <c r="E9" s="19">
        <v>819</v>
      </c>
      <c r="F9" s="19">
        <v>70</v>
      </c>
      <c r="G9" s="19"/>
      <c r="H9" s="19">
        <f t="shared" si="5"/>
        <v>889</v>
      </c>
      <c r="I9" s="24">
        <f t="shared" si="0"/>
        <v>977.90000000000009</v>
      </c>
      <c r="J9" s="29">
        <v>6400</v>
      </c>
      <c r="K9" s="37">
        <f t="shared" si="1"/>
        <v>5689600</v>
      </c>
      <c r="L9" s="37">
        <f t="shared" si="2"/>
        <v>5405120</v>
      </c>
      <c r="M9" s="37">
        <f t="shared" si="3"/>
        <v>4551680</v>
      </c>
      <c r="N9" s="30">
        <f t="shared" si="4"/>
        <v>12000</v>
      </c>
      <c r="P9" s="2"/>
      <c r="Q9" s="2"/>
    </row>
    <row r="10" spans="1:18" x14ac:dyDescent="0.25">
      <c r="A10" s="15">
        <v>9</v>
      </c>
      <c r="B10" s="20" t="s">
        <v>21</v>
      </c>
      <c r="C10" s="16">
        <v>3</v>
      </c>
      <c r="D10" s="19" t="s">
        <v>14</v>
      </c>
      <c r="E10" s="19">
        <v>819</v>
      </c>
      <c r="F10" s="19">
        <v>70</v>
      </c>
      <c r="G10" s="19"/>
      <c r="H10" s="19">
        <f t="shared" si="5"/>
        <v>889</v>
      </c>
      <c r="I10" s="24">
        <f t="shared" si="0"/>
        <v>977.90000000000009</v>
      </c>
      <c r="J10" s="29">
        <v>6400</v>
      </c>
      <c r="K10" s="37">
        <f t="shared" si="1"/>
        <v>5689600</v>
      </c>
      <c r="L10" s="37">
        <f t="shared" si="2"/>
        <v>5405120</v>
      </c>
      <c r="M10" s="37">
        <f t="shared" si="3"/>
        <v>4551680</v>
      </c>
      <c r="N10" s="30">
        <f t="shared" si="4"/>
        <v>12000</v>
      </c>
      <c r="P10" s="2"/>
      <c r="Q10" s="2"/>
    </row>
    <row r="11" spans="1:18" x14ac:dyDescent="0.25">
      <c r="A11" s="15">
        <v>10</v>
      </c>
      <c r="B11" s="20" t="s">
        <v>22</v>
      </c>
      <c r="C11" s="16">
        <v>3</v>
      </c>
      <c r="D11" s="19" t="s">
        <v>70</v>
      </c>
      <c r="E11" s="19">
        <v>644</v>
      </c>
      <c r="F11" s="19">
        <v>71</v>
      </c>
      <c r="G11" s="19">
        <v>97</v>
      </c>
      <c r="H11" s="19">
        <f t="shared" si="5"/>
        <v>812</v>
      </c>
      <c r="I11" s="24">
        <f t="shared" si="0"/>
        <v>893.2</v>
      </c>
      <c r="J11" s="29">
        <v>6400</v>
      </c>
      <c r="K11" s="37">
        <f t="shared" si="1"/>
        <v>5196800</v>
      </c>
      <c r="L11" s="37">
        <f t="shared" si="2"/>
        <v>4936960</v>
      </c>
      <c r="M11" s="37">
        <f t="shared" si="3"/>
        <v>4157440</v>
      </c>
      <c r="N11" s="30">
        <f t="shared" si="4"/>
        <v>11000</v>
      </c>
      <c r="P11" s="2"/>
      <c r="Q11" s="2"/>
    </row>
    <row r="12" spans="1:18" x14ac:dyDescent="0.25">
      <c r="A12" s="15">
        <v>11</v>
      </c>
      <c r="B12" s="20" t="s">
        <v>23</v>
      </c>
      <c r="C12" s="16">
        <v>4</v>
      </c>
      <c r="D12" s="19" t="s">
        <v>70</v>
      </c>
      <c r="E12" s="19">
        <v>644</v>
      </c>
      <c r="F12" s="19">
        <v>71</v>
      </c>
      <c r="G12" s="19"/>
      <c r="H12" s="19">
        <f t="shared" si="5"/>
        <v>715</v>
      </c>
      <c r="I12" s="24">
        <f t="shared" si="0"/>
        <v>786.50000000000011</v>
      </c>
      <c r="J12" s="29">
        <v>6400</v>
      </c>
      <c r="K12" s="37">
        <f t="shared" si="1"/>
        <v>4576000</v>
      </c>
      <c r="L12" s="37">
        <f t="shared" si="2"/>
        <v>4347200</v>
      </c>
      <c r="M12" s="37">
        <f t="shared" si="3"/>
        <v>3660800</v>
      </c>
      <c r="N12" s="30">
        <f t="shared" si="4"/>
        <v>9500</v>
      </c>
      <c r="P12" s="2"/>
      <c r="Q12" s="2"/>
    </row>
    <row r="13" spans="1:18" x14ac:dyDescent="0.25">
      <c r="A13" s="15">
        <v>12</v>
      </c>
      <c r="B13" s="20" t="s">
        <v>24</v>
      </c>
      <c r="C13" s="16">
        <v>4</v>
      </c>
      <c r="D13" s="19" t="s">
        <v>14</v>
      </c>
      <c r="E13" s="19">
        <v>819</v>
      </c>
      <c r="F13" s="19">
        <v>70</v>
      </c>
      <c r="G13" s="19"/>
      <c r="H13" s="19">
        <f t="shared" si="5"/>
        <v>889</v>
      </c>
      <c r="I13" s="24">
        <f t="shared" si="0"/>
        <v>977.90000000000009</v>
      </c>
      <c r="J13" s="29">
        <v>6400</v>
      </c>
      <c r="K13" s="37">
        <f t="shared" si="1"/>
        <v>5689600</v>
      </c>
      <c r="L13" s="37">
        <f t="shared" si="2"/>
        <v>5405120</v>
      </c>
      <c r="M13" s="37">
        <f t="shared" si="3"/>
        <v>4551680</v>
      </c>
      <c r="N13" s="30">
        <f t="shared" si="4"/>
        <v>12000</v>
      </c>
      <c r="P13" s="5"/>
    </row>
    <row r="14" spans="1:18" x14ac:dyDescent="0.25">
      <c r="A14" s="15">
        <v>13</v>
      </c>
      <c r="B14" s="20" t="s">
        <v>25</v>
      </c>
      <c r="C14" s="16">
        <v>4</v>
      </c>
      <c r="D14" s="19" t="s">
        <v>14</v>
      </c>
      <c r="E14" s="19">
        <v>819</v>
      </c>
      <c r="F14" s="19">
        <v>70</v>
      </c>
      <c r="G14" s="19"/>
      <c r="H14" s="19">
        <f>E14+F14+G14</f>
        <v>889</v>
      </c>
      <c r="I14" s="24">
        <f t="shared" si="0"/>
        <v>977.90000000000009</v>
      </c>
      <c r="J14" s="29">
        <v>6400</v>
      </c>
      <c r="K14" s="37">
        <f t="shared" si="1"/>
        <v>5689600</v>
      </c>
      <c r="L14" s="37">
        <f t="shared" si="2"/>
        <v>5405120</v>
      </c>
      <c r="M14" s="37">
        <f t="shared" si="3"/>
        <v>4551680</v>
      </c>
      <c r="N14" s="30">
        <f t="shared" si="4"/>
        <v>12000</v>
      </c>
      <c r="P14" s="6"/>
    </row>
    <row r="15" spans="1:18" x14ac:dyDescent="0.25">
      <c r="A15" s="15">
        <v>14</v>
      </c>
      <c r="B15" s="20" t="s">
        <v>26</v>
      </c>
      <c r="C15" s="16">
        <v>4</v>
      </c>
      <c r="D15" s="19" t="s">
        <v>70</v>
      </c>
      <c r="E15" s="19">
        <v>644</v>
      </c>
      <c r="F15" s="19">
        <v>71</v>
      </c>
      <c r="G15" s="19"/>
      <c r="H15" s="19">
        <f t="shared" si="5"/>
        <v>715</v>
      </c>
      <c r="I15" s="24">
        <f t="shared" si="0"/>
        <v>786.50000000000011</v>
      </c>
      <c r="J15" s="29">
        <v>6400</v>
      </c>
      <c r="K15" s="37">
        <f t="shared" si="1"/>
        <v>4576000</v>
      </c>
      <c r="L15" s="37">
        <f t="shared" si="2"/>
        <v>4347200</v>
      </c>
      <c r="M15" s="37">
        <f t="shared" si="3"/>
        <v>3660800</v>
      </c>
      <c r="N15" s="30">
        <f t="shared" si="4"/>
        <v>9500</v>
      </c>
    </row>
    <row r="16" spans="1:18" x14ac:dyDescent="0.25">
      <c r="A16" s="15">
        <v>15</v>
      </c>
      <c r="B16" s="20" t="s">
        <v>27</v>
      </c>
      <c r="C16" s="16">
        <v>5</v>
      </c>
      <c r="D16" s="19" t="s">
        <v>70</v>
      </c>
      <c r="E16" s="19">
        <v>644</v>
      </c>
      <c r="F16" s="19">
        <v>71</v>
      </c>
      <c r="G16" s="19"/>
      <c r="H16" s="19">
        <f t="shared" si="5"/>
        <v>715</v>
      </c>
      <c r="I16" s="24">
        <f t="shared" si="0"/>
        <v>786.50000000000011</v>
      </c>
      <c r="J16" s="29">
        <v>6400</v>
      </c>
      <c r="K16" s="37">
        <f t="shared" si="1"/>
        <v>4576000</v>
      </c>
      <c r="L16" s="37">
        <f t="shared" si="2"/>
        <v>4347200</v>
      </c>
      <c r="M16" s="37">
        <f t="shared" si="3"/>
        <v>3660800</v>
      </c>
      <c r="N16" s="30">
        <f t="shared" si="4"/>
        <v>9500</v>
      </c>
    </row>
    <row r="17" spans="1:14" x14ac:dyDescent="0.25">
      <c r="A17" s="15">
        <v>16</v>
      </c>
      <c r="B17" s="20" t="s">
        <v>28</v>
      </c>
      <c r="C17" s="16">
        <v>5</v>
      </c>
      <c r="D17" s="19" t="s">
        <v>14</v>
      </c>
      <c r="E17" s="19">
        <v>819</v>
      </c>
      <c r="F17" s="19">
        <v>70</v>
      </c>
      <c r="G17" s="19"/>
      <c r="H17" s="19">
        <f t="shared" si="5"/>
        <v>889</v>
      </c>
      <c r="I17" s="24">
        <f t="shared" si="0"/>
        <v>977.90000000000009</v>
      </c>
      <c r="J17" s="29">
        <v>6400</v>
      </c>
      <c r="K17" s="37">
        <f t="shared" si="1"/>
        <v>5689600</v>
      </c>
      <c r="L17" s="37">
        <f t="shared" si="2"/>
        <v>5405120</v>
      </c>
      <c r="M17" s="37">
        <f t="shared" si="3"/>
        <v>4551680</v>
      </c>
      <c r="N17" s="30">
        <f t="shared" si="4"/>
        <v>12000</v>
      </c>
    </row>
    <row r="18" spans="1:14" x14ac:dyDescent="0.25">
      <c r="A18" s="15">
        <v>17</v>
      </c>
      <c r="B18" s="20" t="s">
        <v>29</v>
      </c>
      <c r="C18" s="16">
        <v>5</v>
      </c>
      <c r="D18" s="19" t="s">
        <v>14</v>
      </c>
      <c r="E18" s="19">
        <v>819</v>
      </c>
      <c r="F18" s="19">
        <v>70</v>
      </c>
      <c r="G18" s="19"/>
      <c r="H18" s="19">
        <f t="shared" si="5"/>
        <v>889</v>
      </c>
      <c r="I18" s="24">
        <f t="shared" si="0"/>
        <v>977.90000000000009</v>
      </c>
      <c r="J18" s="29">
        <v>6400</v>
      </c>
      <c r="K18" s="37">
        <f t="shared" si="1"/>
        <v>5689600</v>
      </c>
      <c r="L18" s="37">
        <f t="shared" si="2"/>
        <v>5405120</v>
      </c>
      <c r="M18" s="37">
        <f t="shared" si="3"/>
        <v>4551680</v>
      </c>
      <c r="N18" s="30">
        <f t="shared" si="4"/>
        <v>12000</v>
      </c>
    </row>
    <row r="19" spans="1:14" x14ac:dyDescent="0.25">
      <c r="A19" s="15">
        <v>18</v>
      </c>
      <c r="B19" s="20" t="s">
        <v>30</v>
      </c>
      <c r="C19" s="16">
        <v>5</v>
      </c>
      <c r="D19" s="19" t="s">
        <v>70</v>
      </c>
      <c r="E19" s="19">
        <v>644</v>
      </c>
      <c r="F19" s="19">
        <v>71</v>
      </c>
      <c r="G19" s="19"/>
      <c r="H19" s="19">
        <f t="shared" si="5"/>
        <v>715</v>
      </c>
      <c r="I19" s="24">
        <f t="shared" si="0"/>
        <v>786.50000000000011</v>
      </c>
      <c r="J19" s="29">
        <v>6400</v>
      </c>
      <c r="K19" s="37">
        <f t="shared" si="1"/>
        <v>4576000</v>
      </c>
      <c r="L19" s="37">
        <f t="shared" si="2"/>
        <v>4347200</v>
      </c>
      <c r="M19" s="37">
        <f t="shared" si="3"/>
        <v>3660800</v>
      </c>
      <c r="N19" s="30">
        <f t="shared" si="4"/>
        <v>9500</v>
      </c>
    </row>
    <row r="20" spans="1:14" x14ac:dyDescent="0.25">
      <c r="A20" s="15">
        <v>19</v>
      </c>
      <c r="B20" s="20" t="s">
        <v>31</v>
      </c>
      <c r="C20" s="16">
        <v>6</v>
      </c>
      <c r="D20" s="19" t="s">
        <v>70</v>
      </c>
      <c r="E20" s="19">
        <v>644</v>
      </c>
      <c r="F20" s="19">
        <v>71</v>
      </c>
      <c r="G20" s="19"/>
      <c r="H20" s="19">
        <f t="shared" si="5"/>
        <v>715</v>
      </c>
      <c r="I20" s="24">
        <f t="shared" si="0"/>
        <v>786.50000000000011</v>
      </c>
      <c r="J20" s="29">
        <v>6400</v>
      </c>
      <c r="K20" s="37">
        <f t="shared" si="1"/>
        <v>4576000</v>
      </c>
      <c r="L20" s="37">
        <f t="shared" si="2"/>
        <v>4347200</v>
      </c>
      <c r="M20" s="37">
        <f t="shared" si="3"/>
        <v>3660800</v>
      </c>
      <c r="N20" s="30">
        <f t="shared" si="4"/>
        <v>9500</v>
      </c>
    </row>
    <row r="21" spans="1:14" x14ac:dyDescent="0.25">
      <c r="A21" s="15">
        <v>20</v>
      </c>
      <c r="B21" s="20" t="s">
        <v>32</v>
      </c>
      <c r="C21" s="16">
        <v>6</v>
      </c>
      <c r="D21" s="19" t="s">
        <v>14</v>
      </c>
      <c r="E21" s="19">
        <v>819</v>
      </c>
      <c r="F21" s="19">
        <v>70</v>
      </c>
      <c r="G21" s="19"/>
      <c r="H21" s="19">
        <f t="shared" si="5"/>
        <v>889</v>
      </c>
      <c r="I21" s="24">
        <f t="shared" si="0"/>
        <v>977.90000000000009</v>
      </c>
      <c r="J21" s="29">
        <v>6400</v>
      </c>
      <c r="K21" s="37">
        <f t="shared" si="1"/>
        <v>5689600</v>
      </c>
      <c r="L21" s="37">
        <f t="shared" si="2"/>
        <v>5405120</v>
      </c>
      <c r="M21" s="37">
        <f t="shared" si="3"/>
        <v>4551680</v>
      </c>
      <c r="N21" s="30">
        <f t="shared" si="4"/>
        <v>12000</v>
      </c>
    </row>
    <row r="22" spans="1:14" x14ac:dyDescent="0.25">
      <c r="A22" s="15">
        <v>21</v>
      </c>
      <c r="B22" s="20" t="s">
        <v>33</v>
      </c>
      <c r="C22" s="16">
        <v>6</v>
      </c>
      <c r="D22" s="19" t="s">
        <v>14</v>
      </c>
      <c r="E22" s="19">
        <v>819</v>
      </c>
      <c r="F22" s="19">
        <v>70</v>
      </c>
      <c r="G22" s="19"/>
      <c r="H22" s="19">
        <f t="shared" si="5"/>
        <v>889</v>
      </c>
      <c r="I22" s="24">
        <f t="shared" si="0"/>
        <v>977.90000000000009</v>
      </c>
      <c r="J22" s="29">
        <v>6400</v>
      </c>
      <c r="K22" s="37">
        <f t="shared" si="1"/>
        <v>5689600</v>
      </c>
      <c r="L22" s="37">
        <f t="shared" si="2"/>
        <v>5405120</v>
      </c>
      <c r="M22" s="37">
        <f t="shared" si="3"/>
        <v>4551680</v>
      </c>
      <c r="N22" s="30">
        <f t="shared" si="4"/>
        <v>12000</v>
      </c>
    </row>
    <row r="23" spans="1:14" x14ac:dyDescent="0.25">
      <c r="A23" s="15">
        <v>22</v>
      </c>
      <c r="B23" s="20" t="s">
        <v>34</v>
      </c>
      <c r="C23" s="16">
        <v>6</v>
      </c>
      <c r="D23" s="19" t="s">
        <v>70</v>
      </c>
      <c r="E23" s="19">
        <v>644</v>
      </c>
      <c r="F23" s="19">
        <v>71</v>
      </c>
      <c r="G23" s="19"/>
      <c r="H23" s="19">
        <f t="shared" si="5"/>
        <v>715</v>
      </c>
      <c r="I23" s="24">
        <f t="shared" si="0"/>
        <v>786.50000000000011</v>
      </c>
      <c r="J23" s="29">
        <v>6400</v>
      </c>
      <c r="K23" s="37">
        <f t="shared" si="1"/>
        <v>4576000</v>
      </c>
      <c r="L23" s="37">
        <f t="shared" si="2"/>
        <v>4347200</v>
      </c>
      <c r="M23" s="37">
        <f t="shared" si="3"/>
        <v>3660800</v>
      </c>
      <c r="N23" s="30">
        <f t="shared" si="4"/>
        <v>9500</v>
      </c>
    </row>
    <row r="24" spans="1:14" x14ac:dyDescent="0.25">
      <c r="A24" s="15">
        <v>23</v>
      </c>
      <c r="B24" s="20" t="s">
        <v>35</v>
      </c>
      <c r="C24" s="16">
        <v>7</v>
      </c>
      <c r="D24" s="19" t="s">
        <v>70</v>
      </c>
      <c r="E24" s="19">
        <v>644</v>
      </c>
      <c r="F24" s="19">
        <v>71</v>
      </c>
      <c r="G24" s="19"/>
      <c r="H24" s="19">
        <f t="shared" si="5"/>
        <v>715</v>
      </c>
      <c r="I24" s="24">
        <f t="shared" si="0"/>
        <v>786.50000000000011</v>
      </c>
      <c r="J24" s="29">
        <v>6400</v>
      </c>
      <c r="K24" s="37">
        <f t="shared" si="1"/>
        <v>4576000</v>
      </c>
      <c r="L24" s="37">
        <f t="shared" si="2"/>
        <v>4347200</v>
      </c>
      <c r="M24" s="37">
        <f t="shared" si="3"/>
        <v>3660800</v>
      </c>
      <c r="N24" s="30">
        <f t="shared" si="4"/>
        <v>9500</v>
      </c>
    </row>
    <row r="25" spans="1:14" x14ac:dyDescent="0.25">
      <c r="A25" s="15">
        <v>24</v>
      </c>
      <c r="B25" s="20" t="s">
        <v>36</v>
      </c>
      <c r="C25" s="16">
        <v>7</v>
      </c>
      <c r="D25" s="19" t="s">
        <v>14</v>
      </c>
      <c r="E25" s="19">
        <v>860</v>
      </c>
      <c r="F25" s="19">
        <v>69</v>
      </c>
      <c r="G25" s="19"/>
      <c r="H25" s="19">
        <f t="shared" si="5"/>
        <v>929</v>
      </c>
      <c r="I25" s="24">
        <f t="shared" si="0"/>
        <v>1021.9000000000001</v>
      </c>
      <c r="J25" s="29">
        <v>6400</v>
      </c>
      <c r="K25" s="37">
        <f t="shared" si="1"/>
        <v>5945600</v>
      </c>
      <c r="L25" s="37">
        <f t="shared" si="2"/>
        <v>5648320</v>
      </c>
      <c r="M25" s="37">
        <f t="shared" si="3"/>
        <v>4756480</v>
      </c>
      <c r="N25" s="30">
        <f t="shared" si="4"/>
        <v>12500</v>
      </c>
    </row>
    <row r="26" spans="1:14" x14ac:dyDescent="0.25">
      <c r="A26" s="15">
        <v>25</v>
      </c>
      <c r="B26" s="20" t="s">
        <v>37</v>
      </c>
      <c r="C26" s="16">
        <v>7</v>
      </c>
      <c r="D26" s="19" t="s">
        <v>14</v>
      </c>
      <c r="E26" s="19">
        <v>860</v>
      </c>
      <c r="F26" s="19">
        <v>69</v>
      </c>
      <c r="G26" s="19"/>
      <c r="H26" s="19">
        <f t="shared" si="5"/>
        <v>929</v>
      </c>
      <c r="I26" s="24">
        <f t="shared" si="0"/>
        <v>1021.9000000000001</v>
      </c>
      <c r="J26" s="29">
        <v>6400</v>
      </c>
      <c r="K26" s="37">
        <f t="shared" si="1"/>
        <v>5945600</v>
      </c>
      <c r="L26" s="37">
        <f t="shared" si="2"/>
        <v>5648320</v>
      </c>
      <c r="M26" s="37">
        <f t="shared" si="3"/>
        <v>4756480</v>
      </c>
      <c r="N26" s="30">
        <f t="shared" si="4"/>
        <v>12500</v>
      </c>
    </row>
    <row r="27" spans="1:14" x14ac:dyDescent="0.25">
      <c r="A27" s="15">
        <v>26</v>
      </c>
      <c r="B27" s="20" t="s">
        <v>38</v>
      </c>
      <c r="C27" s="16">
        <v>7</v>
      </c>
      <c r="D27" s="19" t="s">
        <v>70</v>
      </c>
      <c r="E27" s="19">
        <v>644</v>
      </c>
      <c r="F27" s="19">
        <v>71</v>
      </c>
      <c r="G27" s="19"/>
      <c r="H27" s="19">
        <f t="shared" si="5"/>
        <v>715</v>
      </c>
      <c r="I27" s="24">
        <f t="shared" si="0"/>
        <v>786.50000000000011</v>
      </c>
      <c r="J27" s="29">
        <v>6400</v>
      </c>
      <c r="K27" s="37">
        <f t="shared" si="1"/>
        <v>4576000</v>
      </c>
      <c r="L27" s="37">
        <f t="shared" si="2"/>
        <v>4347200</v>
      </c>
      <c r="M27" s="37">
        <f t="shared" si="3"/>
        <v>3660800</v>
      </c>
      <c r="N27" s="30">
        <f t="shared" si="4"/>
        <v>9500</v>
      </c>
    </row>
    <row r="28" spans="1:14" ht="16.5" x14ac:dyDescent="0.3">
      <c r="A28" s="51" t="s">
        <v>2</v>
      </c>
      <c r="B28" s="52"/>
      <c r="C28" s="52"/>
      <c r="D28" s="53"/>
      <c r="E28" s="25">
        <f>SUM(E2:E27)</f>
        <v>19354</v>
      </c>
      <c r="F28" s="25">
        <f>SUM(F2:F27)</f>
        <v>1832</v>
      </c>
      <c r="G28" s="25"/>
      <c r="H28" s="25">
        <f>SUM(H2:H27)</f>
        <v>21504</v>
      </c>
      <c r="I28" s="25">
        <f>SUM(I2:I27)</f>
        <v>23654.400000000005</v>
      </c>
      <c r="J28" s="26"/>
      <c r="K28" s="38">
        <f>SUM(K2:K27)</f>
        <v>137625600</v>
      </c>
      <c r="L28" s="38">
        <f>SUM(L2:L27)</f>
        <v>130744320</v>
      </c>
      <c r="M28" s="38">
        <f>SUM(M2:M27)</f>
        <v>110100480</v>
      </c>
      <c r="N28" s="17"/>
    </row>
    <row r="33" spans="4:13" x14ac:dyDescent="0.25">
      <c r="D33" s="33"/>
      <c r="F33" s="32" t="s">
        <v>71</v>
      </c>
      <c r="H33" s="33" t="s">
        <v>72</v>
      </c>
      <c r="J33" s="33" t="s">
        <v>87</v>
      </c>
      <c r="L33" s="33" t="s">
        <v>86</v>
      </c>
    </row>
    <row r="34" spans="4:13" x14ac:dyDescent="0.25">
      <c r="D34" s="34" t="s">
        <v>77</v>
      </c>
      <c r="E34" s="32"/>
      <c r="F34" s="39">
        <v>59.8</v>
      </c>
      <c r="G34" s="34">
        <f>F34*10.764</f>
        <v>643.68719999999996</v>
      </c>
      <c r="H34" s="39">
        <v>6.6</v>
      </c>
      <c r="I34" s="35">
        <f>H34*10.764</f>
        <v>71.042399999999986</v>
      </c>
      <c r="M34" s="1">
        <f>G34+I34+L34</f>
        <v>714.72959999999989</v>
      </c>
    </row>
    <row r="35" spans="4:13" x14ac:dyDescent="0.25">
      <c r="D35" s="34" t="s">
        <v>78</v>
      </c>
      <c r="E35" s="32"/>
      <c r="F35" s="39">
        <v>79.67</v>
      </c>
      <c r="G35" s="34">
        <f t="shared" ref="G35:G46" si="6">F35*10.764</f>
        <v>857.56787999999995</v>
      </c>
      <c r="H35" s="39">
        <v>6.6</v>
      </c>
      <c r="I35" s="35">
        <f t="shared" ref="I35:I46" si="7">H35*10.764</f>
        <v>71.042399999999986</v>
      </c>
      <c r="J35" s="40">
        <v>5.8</v>
      </c>
      <c r="K35" s="1">
        <f>J35*10.764</f>
        <v>62.431199999999997</v>
      </c>
      <c r="L35">
        <v>62</v>
      </c>
      <c r="M35" s="1">
        <f t="shared" ref="M35:M46" si="8">G35+I35+L35</f>
        <v>990.61027999999988</v>
      </c>
    </row>
    <row r="36" spans="4:13" x14ac:dyDescent="0.25">
      <c r="D36" t="s">
        <v>85</v>
      </c>
      <c r="F36" s="32">
        <v>76.11</v>
      </c>
      <c r="G36" s="34">
        <f t="shared" si="6"/>
        <v>819.24803999999995</v>
      </c>
      <c r="H36" s="39">
        <v>6.49</v>
      </c>
      <c r="I36" s="35">
        <f t="shared" si="7"/>
        <v>69.858360000000005</v>
      </c>
      <c r="J36" s="40"/>
      <c r="M36" s="1">
        <f t="shared" si="8"/>
        <v>889.10639999999989</v>
      </c>
    </row>
    <row r="37" spans="4:13" x14ac:dyDescent="0.25">
      <c r="D37" s="34" t="s">
        <v>79</v>
      </c>
      <c r="E37" s="32"/>
      <c r="F37" s="39">
        <v>59.8</v>
      </c>
      <c r="G37" s="34">
        <f t="shared" si="6"/>
        <v>643.68719999999996</v>
      </c>
      <c r="H37" s="39">
        <v>6.6</v>
      </c>
      <c r="I37" s="35">
        <f t="shared" si="7"/>
        <v>71.042399999999986</v>
      </c>
      <c r="J37" s="40">
        <v>22.5</v>
      </c>
      <c r="K37">
        <f>J37*10.764</f>
        <v>242.19</v>
      </c>
      <c r="L37" s="1">
        <f>K37*0.4</f>
        <v>96.876000000000005</v>
      </c>
      <c r="M37" s="1">
        <f t="shared" si="8"/>
        <v>811.60559999999987</v>
      </c>
    </row>
    <row r="38" spans="4:13" x14ac:dyDescent="0.25">
      <c r="D38" s="34" t="s">
        <v>80</v>
      </c>
      <c r="E38" s="32"/>
      <c r="F38" s="39">
        <v>76.11</v>
      </c>
      <c r="G38" s="34">
        <f t="shared" si="6"/>
        <v>819.24803999999995</v>
      </c>
      <c r="H38" s="39">
        <v>6.49</v>
      </c>
      <c r="I38" s="35">
        <f t="shared" si="7"/>
        <v>69.858360000000005</v>
      </c>
      <c r="J38" s="40"/>
      <c r="M38" s="1">
        <f t="shared" si="8"/>
        <v>889.10639999999989</v>
      </c>
    </row>
    <row r="39" spans="4:13" x14ac:dyDescent="0.25">
      <c r="D39" s="34" t="s">
        <v>74</v>
      </c>
      <c r="F39" s="39">
        <v>59.8</v>
      </c>
      <c r="G39" s="34">
        <f t="shared" si="6"/>
        <v>643.68719999999996</v>
      </c>
      <c r="H39" s="39">
        <v>6.6</v>
      </c>
      <c r="I39" s="35">
        <f t="shared" si="7"/>
        <v>71.042399999999986</v>
      </c>
      <c r="J39" s="40"/>
      <c r="M39" s="1">
        <f t="shared" si="8"/>
        <v>714.72959999999989</v>
      </c>
    </row>
    <row r="40" spans="4:13" x14ac:dyDescent="0.25">
      <c r="D40" s="34" t="s">
        <v>81</v>
      </c>
      <c r="F40" s="39">
        <v>76.11</v>
      </c>
      <c r="G40" s="34">
        <f t="shared" si="6"/>
        <v>819.24803999999995</v>
      </c>
      <c r="H40" s="39">
        <v>6.49</v>
      </c>
      <c r="I40" s="35">
        <f t="shared" si="7"/>
        <v>69.858360000000005</v>
      </c>
      <c r="J40" s="40"/>
      <c r="M40" s="1">
        <f t="shared" si="8"/>
        <v>889.10639999999989</v>
      </c>
    </row>
    <row r="41" spans="4:13" x14ac:dyDescent="0.25">
      <c r="D41" s="33" t="s">
        <v>75</v>
      </c>
      <c r="E41" s="33"/>
      <c r="F41" s="39">
        <v>59.8</v>
      </c>
      <c r="G41" s="34">
        <f t="shared" si="6"/>
        <v>643.68719999999996</v>
      </c>
      <c r="H41" s="39">
        <v>6.6</v>
      </c>
      <c r="I41" s="35">
        <f t="shared" si="7"/>
        <v>71.042399999999986</v>
      </c>
      <c r="J41" s="40"/>
      <c r="K41" s="32"/>
      <c r="L41" s="35"/>
      <c r="M41" s="1">
        <f t="shared" si="8"/>
        <v>714.72959999999989</v>
      </c>
    </row>
    <row r="42" spans="4:13" x14ac:dyDescent="0.25">
      <c r="D42" t="s">
        <v>82</v>
      </c>
      <c r="E42" s="32"/>
      <c r="F42" s="39">
        <v>76.11</v>
      </c>
      <c r="G42" s="34">
        <f t="shared" si="6"/>
        <v>819.24803999999995</v>
      </c>
      <c r="H42" s="39">
        <v>6.49</v>
      </c>
      <c r="I42" s="35">
        <f t="shared" si="7"/>
        <v>69.858360000000005</v>
      </c>
      <c r="J42" s="40"/>
      <c r="K42" s="32"/>
      <c r="L42" s="35"/>
      <c r="M42" s="1">
        <f t="shared" si="8"/>
        <v>889.10639999999989</v>
      </c>
    </row>
    <row r="43" spans="4:13" x14ac:dyDescent="0.25">
      <c r="D43" s="34" t="s">
        <v>76</v>
      </c>
      <c r="E43" s="32"/>
      <c r="F43" s="39">
        <v>59.8</v>
      </c>
      <c r="G43" s="34">
        <f t="shared" si="6"/>
        <v>643.68719999999996</v>
      </c>
      <c r="H43" s="39">
        <v>6.6</v>
      </c>
      <c r="I43" s="35">
        <f t="shared" si="7"/>
        <v>71.042399999999986</v>
      </c>
      <c r="J43" s="40"/>
      <c r="K43" s="34"/>
      <c r="L43" s="35"/>
      <c r="M43" s="1">
        <f t="shared" si="8"/>
        <v>714.72959999999989</v>
      </c>
    </row>
    <row r="44" spans="4:13" x14ac:dyDescent="0.25">
      <c r="D44" s="34" t="s">
        <v>83</v>
      </c>
      <c r="E44" s="32"/>
      <c r="F44" s="39">
        <v>76.11</v>
      </c>
      <c r="G44" s="34">
        <f t="shared" si="6"/>
        <v>819.24803999999995</v>
      </c>
      <c r="H44" s="39">
        <v>6.49</v>
      </c>
      <c r="I44" s="35">
        <f t="shared" si="7"/>
        <v>69.858360000000005</v>
      </c>
      <c r="J44" s="40"/>
      <c r="K44" s="32"/>
      <c r="L44" s="35"/>
      <c r="M44" s="1">
        <f t="shared" si="8"/>
        <v>889.10639999999989</v>
      </c>
    </row>
    <row r="45" spans="4:13" x14ac:dyDescent="0.25">
      <c r="D45" s="34" t="s">
        <v>84</v>
      </c>
      <c r="E45" s="32"/>
      <c r="F45" s="39">
        <v>59.8</v>
      </c>
      <c r="G45" s="34">
        <f t="shared" si="6"/>
        <v>643.68719999999996</v>
      </c>
      <c r="H45" s="39">
        <v>6.6</v>
      </c>
      <c r="I45" s="35">
        <f t="shared" si="7"/>
        <v>71.042399999999986</v>
      </c>
      <c r="J45" s="40"/>
      <c r="M45" s="1">
        <f t="shared" si="8"/>
        <v>714.72959999999989</v>
      </c>
    </row>
    <row r="46" spans="4:13" x14ac:dyDescent="0.25">
      <c r="D46" s="34" t="s">
        <v>73</v>
      </c>
      <c r="F46" s="39">
        <v>79.88</v>
      </c>
      <c r="G46" s="34">
        <f t="shared" si="6"/>
        <v>859.82831999999985</v>
      </c>
      <c r="H46" s="39">
        <v>6.43</v>
      </c>
      <c r="I46" s="35">
        <f t="shared" si="7"/>
        <v>69.212519999999998</v>
      </c>
      <c r="M46" s="1">
        <f t="shared" si="8"/>
        <v>929.04083999999989</v>
      </c>
    </row>
    <row r="47" spans="4:13" x14ac:dyDescent="0.25">
      <c r="I47" s="1"/>
    </row>
    <row r="49" spans="10:16" x14ac:dyDescent="0.25">
      <c r="J49" s="2">
        <f>K28+Wing_B!K30</f>
        <v>282298800</v>
      </c>
    </row>
    <row r="50" spans="10:16" x14ac:dyDescent="0.25">
      <c r="L50" s="1">
        <f>I28</f>
        <v>23654.400000000005</v>
      </c>
      <c r="M50">
        <v>2300</v>
      </c>
      <c r="O50">
        <f>L50*M50</f>
        <v>54405120.000000015</v>
      </c>
      <c r="P50">
        <f>O50*5%</f>
        <v>2720256.0000000009</v>
      </c>
    </row>
    <row r="51" spans="10:16" x14ac:dyDescent="0.25">
      <c r="J51" s="2">
        <f>L28+Wing_B!L30</f>
        <v>268183860</v>
      </c>
      <c r="L51" s="1">
        <f>Wing_B!I30</f>
        <v>25260.400000000005</v>
      </c>
      <c r="M51">
        <v>2300</v>
      </c>
      <c r="O51">
        <f>L51*M51</f>
        <v>58098920.000000015</v>
      </c>
      <c r="P51">
        <f>O51*5%</f>
        <v>2904946.0000000009</v>
      </c>
    </row>
    <row r="53" spans="10:16" x14ac:dyDescent="0.25">
      <c r="J53" s="2">
        <f>M28+Wing_B!M30</f>
        <v>225839040</v>
      </c>
      <c r="L53" s="1">
        <f>I28+Wing_B!I30</f>
        <v>48914.80000000001</v>
      </c>
    </row>
    <row r="54" spans="10:16" x14ac:dyDescent="0.25">
      <c r="L54" s="1">
        <v>2300</v>
      </c>
    </row>
    <row r="55" spans="10:16" x14ac:dyDescent="0.25">
      <c r="L55">
        <f>L53*L54</f>
        <v>112504040.00000003</v>
      </c>
    </row>
    <row r="87" spans="3:8" ht="15.75" thickBot="1" x14ac:dyDescent="0.3"/>
    <row r="88" spans="3:8" ht="15.75" thickBot="1" x14ac:dyDescent="0.3">
      <c r="C88" s="44"/>
      <c r="D88" s="45"/>
      <c r="E88" s="44"/>
      <c r="F88" s="44"/>
      <c r="G88" s="44"/>
      <c r="H88" s="44"/>
    </row>
    <row r="89" spans="3:8" ht="34.5" thickBot="1" x14ac:dyDescent="0.3">
      <c r="C89" s="44">
        <v>2</v>
      </c>
      <c r="D89" s="45" t="s">
        <v>88</v>
      </c>
      <c r="E89" s="44" t="s">
        <v>14</v>
      </c>
      <c r="F89" s="44">
        <v>79.67</v>
      </c>
      <c r="G89" s="48">
        <f t="shared" ref="G89:G92" si="9">F89*10.764</f>
        <v>857.56787999999995</v>
      </c>
      <c r="H89" s="44">
        <v>2</v>
      </c>
    </row>
    <row r="90" spans="3:8" ht="34.5" thickBot="1" x14ac:dyDescent="0.3">
      <c r="C90" s="44">
        <v>7</v>
      </c>
      <c r="D90" s="45" t="s">
        <v>88</v>
      </c>
      <c r="E90" s="44" t="s">
        <v>14</v>
      </c>
      <c r="F90" s="44">
        <v>79.88</v>
      </c>
      <c r="G90" s="48">
        <f t="shared" si="9"/>
        <v>859.82831999999985</v>
      </c>
      <c r="H90" s="44">
        <v>2</v>
      </c>
    </row>
    <row r="91" spans="3:8" ht="34.5" thickBot="1" x14ac:dyDescent="0.3">
      <c r="C91" s="44">
        <v>8</v>
      </c>
      <c r="D91" s="45" t="s">
        <v>88</v>
      </c>
      <c r="E91" s="44" t="s">
        <v>14</v>
      </c>
      <c r="F91" s="44">
        <v>76.11</v>
      </c>
      <c r="G91" s="48">
        <f t="shared" si="9"/>
        <v>819.24803999999995</v>
      </c>
      <c r="H91" s="44">
        <v>10</v>
      </c>
    </row>
    <row r="92" spans="3:8" ht="34.5" thickBot="1" x14ac:dyDescent="0.3">
      <c r="C92" s="44">
        <v>9</v>
      </c>
      <c r="D92" s="45" t="s">
        <v>88</v>
      </c>
      <c r="E92" s="44" t="s">
        <v>70</v>
      </c>
      <c r="F92" s="44">
        <v>59.8</v>
      </c>
      <c r="G92" s="48">
        <f t="shared" si="9"/>
        <v>643.68719999999996</v>
      </c>
      <c r="H92" s="44">
        <v>14</v>
      </c>
    </row>
    <row r="93" spans="3:8" ht="15.75" thickBot="1" x14ac:dyDescent="0.3">
      <c r="C93" s="44"/>
      <c r="D93" s="45"/>
      <c r="E93" s="44"/>
      <c r="F93" s="44"/>
      <c r="G93" s="48"/>
      <c r="H93" s="50">
        <f>SUM(H89:H92)</f>
        <v>28</v>
      </c>
    </row>
    <row r="94" spans="3:8" ht="15.75" thickBot="1" x14ac:dyDescent="0.3">
      <c r="C94" s="44"/>
      <c r="D94" s="45"/>
      <c r="E94" s="44"/>
      <c r="F94" s="44"/>
      <c r="G94" s="44"/>
      <c r="H94" s="44"/>
    </row>
    <row r="95" spans="3:8" ht="34.5" thickBot="1" x14ac:dyDescent="0.3">
      <c r="C95" s="44">
        <v>10</v>
      </c>
      <c r="D95" s="45" t="s">
        <v>89</v>
      </c>
      <c r="E95" s="44" t="s">
        <v>70</v>
      </c>
      <c r="F95" s="44">
        <v>59.8</v>
      </c>
      <c r="G95" s="48">
        <f>F95*10.764</f>
        <v>643.68719999999996</v>
      </c>
      <c r="H95" s="49">
        <v>12</v>
      </c>
    </row>
    <row r="96" spans="3:8" ht="34.5" thickBot="1" x14ac:dyDescent="0.3">
      <c r="C96" s="44">
        <v>11</v>
      </c>
      <c r="D96" s="45" t="s">
        <v>89</v>
      </c>
      <c r="E96" s="44" t="s">
        <v>14</v>
      </c>
      <c r="F96" s="44">
        <v>79.88</v>
      </c>
      <c r="G96" s="48">
        <f t="shared" ref="G96:G98" si="10">F96*10.764</f>
        <v>859.82831999999985</v>
      </c>
      <c r="H96" s="49">
        <v>2</v>
      </c>
    </row>
    <row r="97" spans="3:9" ht="34.5" thickBot="1" x14ac:dyDescent="0.3">
      <c r="C97" s="44">
        <v>12</v>
      </c>
      <c r="D97" s="45" t="s">
        <v>89</v>
      </c>
      <c r="E97" s="44" t="s">
        <v>14</v>
      </c>
      <c r="F97" s="44">
        <v>79.67</v>
      </c>
      <c r="G97" s="48">
        <f t="shared" si="10"/>
        <v>857.56787999999995</v>
      </c>
      <c r="H97" s="49">
        <v>2</v>
      </c>
    </row>
    <row r="98" spans="3:9" ht="34.5" thickBot="1" x14ac:dyDescent="0.3">
      <c r="C98" s="44">
        <v>13</v>
      </c>
      <c r="D98" s="45" t="s">
        <v>89</v>
      </c>
      <c r="E98" s="44" t="s">
        <v>14</v>
      </c>
      <c r="F98" s="44">
        <v>76.11</v>
      </c>
      <c r="G98" s="48">
        <f t="shared" si="10"/>
        <v>819.24803999999995</v>
      </c>
      <c r="H98" s="49">
        <v>12</v>
      </c>
    </row>
    <row r="99" spans="3:9" x14ac:dyDescent="0.25">
      <c r="H99" s="33">
        <f>SUM(H95:H98)</f>
        <v>28</v>
      </c>
    </row>
    <row r="100" spans="3:9" x14ac:dyDescent="0.25">
      <c r="C100" s="46"/>
    </row>
    <row r="101" spans="3:9" ht="23.25" x14ac:dyDescent="0.25">
      <c r="C101" s="47"/>
    </row>
    <row r="103" spans="3:9" x14ac:dyDescent="0.25">
      <c r="I103">
        <f>H93+H99</f>
        <v>56</v>
      </c>
    </row>
  </sheetData>
  <mergeCells count="1">
    <mergeCell ref="A28:D28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9"/>
  <sheetViews>
    <sheetView topLeftCell="A6" zoomScale="145" zoomScaleNormal="145" workbookViewId="0">
      <selection sqref="A1:N30"/>
    </sheetView>
  </sheetViews>
  <sheetFormatPr defaultRowHeight="15" x14ac:dyDescent="0.25"/>
  <cols>
    <col min="1" max="1" width="4.7109375" style="21" customWidth="1"/>
    <col min="2" max="2" width="6.85546875" customWidth="1"/>
    <col min="3" max="3" width="6" customWidth="1"/>
    <col min="4" max="4" width="7.140625" customWidth="1"/>
    <col min="5" max="5" width="8.140625" customWidth="1"/>
    <col min="6" max="6" width="6.5703125" customWidth="1"/>
    <col min="7" max="7" width="6.28515625" customWidth="1"/>
    <col min="8" max="8" width="8.140625" customWidth="1"/>
    <col min="9" max="9" width="7.140625" customWidth="1"/>
    <col min="10" max="10" width="8.140625" customWidth="1"/>
    <col min="11" max="11" width="12.140625" customWidth="1"/>
    <col min="12" max="12" width="13.28515625" customWidth="1"/>
    <col min="13" max="13" width="10.85546875" customWidth="1"/>
    <col min="14" max="14" width="8.42578125" style="32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49.5" customHeight="1" x14ac:dyDescent="0.25">
      <c r="A1" s="12" t="s">
        <v>0</v>
      </c>
      <c r="B1" s="13" t="s">
        <v>3</v>
      </c>
      <c r="C1" s="13" t="s">
        <v>1</v>
      </c>
      <c r="D1" s="13" t="s">
        <v>4</v>
      </c>
      <c r="E1" s="14" t="s">
        <v>6</v>
      </c>
      <c r="F1" s="14" t="s">
        <v>11</v>
      </c>
      <c r="G1" s="18" t="s">
        <v>69</v>
      </c>
      <c r="H1" s="18" t="s">
        <v>5</v>
      </c>
      <c r="I1" s="13" t="s">
        <v>13</v>
      </c>
      <c r="J1" s="13" t="s">
        <v>90</v>
      </c>
      <c r="K1" s="13" t="s">
        <v>7</v>
      </c>
      <c r="L1" s="13" t="s">
        <v>8</v>
      </c>
      <c r="M1" s="13" t="s">
        <v>9</v>
      </c>
      <c r="N1" s="13" t="s">
        <v>10</v>
      </c>
    </row>
    <row r="2" spans="1:18" x14ac:dyDescent="0.25">
      <c r="A2" s="15">
        <v>1</v>
      </c>
      <c r="B2" s="20" t="s">
        <v>65</v>
      </c>
      <c r="C2" s="16">
        <v>1</v>
      </c>
      <c r="D2" s="19" t="s">
        <v>91</v>
      </c>
      <c r="E2" s="19">
        <v>644</v>
      </c>
      <c r="F2" s="19">
        <v>71</v>
      </c>
      <c r="G2" s="19"/>
      <c r="H2" s="19">
        <f>E2+F2</f>
        <v>715</v>
      </c>
      <c r="I2" s="24">
        <f t="shared" ref="I2:I29" si="0">H2*1.1</f>
        <v>786.50000000000011</v>
      </c>
      <c r="J2" s="29">
        <v>6300</v>
      </c>
      <c r="K2" s="54">
        <f t="shared" ref="K2:K29" si="1">J2*H2</f>
        <v>4504500</v>
      </c>
      <c r="L2" s="54">
        <f t="shared" ref="L2:L29" si="2">K2*0.95</f>
        <v>4279275</v>
      </c>
      <c r="M2" s="54">
        <f t="shared" ref="M2:M29" si="3">K2*0.8</f>
        <v>3603600</v>
      </c>
      <c r="N2" s="30">
        <f t="shared" ref="N2:N29" si="4">MROUND((K2*0.025/12),500)</f>
        <v>9500</v>
      </c>
      <c r="P2" s="1">
        <f>H2*1.35</f>
        <v>965.25000000000011</v>
      </c>
      <c r="Q2" s="2">
        <f>P2*6600</f>
        <v>6370650.0000000009</v>
      </c>
      <c r="R2" s="2">
        <f>Q2/H2</f>
        <v>8910.0000000000018</v>
      </c>
    </row>
    <row r="3" spans="1:18" x14ac:dyDescent="0.25">
      <c r="A3" s="15">
        <v>2</v>
      </c>
      <c r="B3" s="20" t="s">
        <v>66</v>
      </c>
      <c r="C3" s="16">
        <v>1</v>
      </c>
      <c r="D3" s="19" t="s">
        <v>92</v>
      </c>
      <c r="E3" s="19">
        <v>819</v>
      </c>
      <c r="F3" s="19">
        <v>70</v>
      </c>
      <c r="G3" s="19"/>
      <c r="H3" s="19">
        <f t="shared" ref="H3:H29" si="5">E3+F3</f>
        <v>889</v>
      </c>
      <c r="I3" s="24">
        <f t="shared" si="0"/>
        <v>977.90000000000009</v>
      </c>
      <c r="J3" s="29">
        <v>6300</v>
      </c>
      <c r="K3" s="54">
        <f t="shared" si="1"/>
        <v>5600700</v>
      </c>
      <c r="L3" s="54">
        <f t="shared" si="2"/>
        <v>5320665</v>
      </c>
      <c r="M3" s="54">
        <f t="shared" si="3"/>
        <v>4480560</v>
      </c>
      <c r="N3" s="30">
        <f t="shared" si="4"/>
        <v>11500</v>
      </c>
      <c r="P3" s="2"/>
      <c r="Q3" s="2"/>
    </row>
    <row r="4" spans="1:18" x14ac:dyDescent="0.25">
      <c r="A4" s="15">
        <v>3</v>
      </c>
      <c r="B4" s="20" t="s">
        <v>67</v>
      </c>
      <c r="C4" s="16">
        <v>1</v>
      </c>
      <c r="D4" s="19" t="s">
        <v>92</v>
      </c>
      <c r="E4" s="19">
        <v>819</v>
      </c>
      <c r="F4" s="19">
        <v>70</v>
      </c>
      <c r="G4" s="19"/>
      <c r="H4" s="19">
        <f t="shared" si="5"/>
        <v>889</v>
      </c>
      <c r="I4" s="24">
        <f t="shared" si="0"/>
        <v>977.90000000000009</v>
      </c>
      <c r="J4" s="29">
        <v>6300</v>
      </c>
      <c r="K4" s="54">
        <f t="shared" si="1"/>
        <v>5600700</v>
      </c>
      <c r="L4" s="54">
        <f t="shared" si="2"/>
        <v>5320665</v>
      </c>
      <c r="M4" s="54">
        <f t="shared" si="3"/>
        <v>4480560</v>
      </c>
      <c r="N4" s="30">
        <f t="shared" si="4"/>
        <v>11500</v>
      </c>
      <c r="P4" s="2"/>
      <c r="Q4" s="2"/>
    </row>
    <row r="5" spans="1:18" x14ac:dyDescent="0.25">
      <c r="A5" s="15">
        <v>4</v>
      </c>
      <c r="B5" s="20" t="s">
        <v>68</v>
      </c>
      <c r="C5" s="16">
        <v>1</v>
      </c>
      <c r="D5" s="19" t="s">
        <v>91</v>
      </c>
      <c r="E5" s="19">
        <v>644</v>
      </c>
      <c r="F5" s="19">
        <v>71</v>
      </c>
      <c r="G5" s="19"/>
      <c r="H5" s="19">
        <f t="shared" si="5"/>
        <v>715</v>
      </c>
      <c r="I5" s="24">
        <f t="shared" si="0"/>
        <v>786.50000000000011</v>
      </c>
      <c r="J5" s="29">
        <v>6300</v>
      </c>
      <c r="K5" s="54">
        <f t="shared" si="1"/>
        <v>4504500</v>
      </c>
      <c r="L5" s="54">
        <f t="shared" si="2"/>
        <v>4279275</v>
      </c>
      <c r="M5" s="54">
        <f t="shared" si="3"/>
        <v>3603600</v>
      </c>
      <c r="N5" s="30">
        <f t="shared" si="4"/>
        <v>9500</v>
      </c>
      <c r="P5" s="2"/>
      <c r="Q5" s="2"/>
    </row>
    <row r="6" spans="1:18" x14ac:dyDescent="0.25">
      <c r="A6" s="15">
        <v>5</v>
      </c>
      <c r="B6" s="20" t="s">
        <v>39</v>
      </c>
      <c r="C6" s="16">
        <v>2</v>
      </c>
      <c r="D6" s="19" t="s">
        <v>92</v>
      </c>
      <c r="E6" s="19">
        <v>858</v>
      </c>
      <c r="F6" s="19">
        <v>71</v>
      </c>
      <c r="G6" s="19">
        <v>62</v>
      </c>
      <c r="H6" s="19">
        <f t="shared" si="5"/>
        <v>929</v>
      </c>
      <c r="I6" s="24">
        <f t="shared" si="0"/>
        <v>1021.9000000000001</v>
      </c>
      <c r="J6" s="29">
        <v>6300</v>
      </c>
      <c r="K6" s="54">
        <f t="shared" si="1"/>
        <v>5852700</v>
      </c>
      <c r="L6" s="54">
        <f t="shared" si="2"/>
        <v>5560065</v>
      </c>
      <c r="M6" s="54">
        <f t="shared" si="3"/>
        <v>4682160</v>
      </c>
      <c r="N6" s="30">
        <f t="shared" si="4"/>
        <v>12000</v>
      </c>
      <c r="P6" s="2"/>
      <c r="Q6" s="2"/>
    </row>
    <row r="7" spans="1:18" x14ac:dyDescent="0.25">
      <c r="A7" s="15">
        <v>6</v>
      </c>
      <c r="B7" s="20" t="s">
        <v>40</v>
      </c>
      <c r="C7" s="16">
        <v>2</v>
      </c>
      <c r="D7" s="19" t="s">
        <v>92</v>
      </c>
      <c r="E7" s="19">
        <v>819</v>
      </c>
      <c r="F7" s="19">
        <v>70</v>
      </c>
      <c r="G7" s="19"/>
      <c r="H7" s="19">
        <f t="shared" si="5"/>
        <v>889</v>
      </c>
      <c r="I7" s="24">
        <f t="shared" si="0"/>
        <v>977.90000000000009</v>
      </c>
      <c r="J7" s="29">
        <v>6300</v>
      </c>
      <c r="K7" s="54">
        <f t="shared" si="1"/>
        <v>5600700</v>
      </c>
      <c r="L7" s="54">
        <f t="shared" si="2"/>
        <v>5320665</v>
      </c>
      <c r="M7" s="54">
        <f t="shared" si="3"/>
        <v>4480560</v>
      </c>
      <c r="N7" s="30">
        <f t="shared" si="4"/>
        <v>11500</v>
      </c>
      <c r="P7" s="2"/>
      <c r="Q7" s="2"/>
    </row>
    <row r="8" spans="1:18" x14ac:dyDescent="0.25">
      <c r="A8" s="15">
        <v>7</v>
      </c>
      <c r="B8" s="20" t="s">
        <v>41</v>
      </c>
      <c r="C8" s="16">
        <v>2</v>
      </c>
      <c r="D8" s="19" t="s">
        <v>92</v>
      </c>
      <c r="E8" s="19">
        <v>819</v>
      </c>
      <c r="F8" s="19">
        <v>70</v>
      </c>
      <c r="G8" s="19"/>
      <c r="H8" s="19">
        <f t="shared" si="5"/>
        <v>889</v>
      </c>
      <c r="I8" s="24">
        <f t="shared" si="0"/>
        <v>977.90000000000009</v>
      </c>
      <c r="J8" s="29">
        <v>6300</v>
      </c>
      <c r="K8" s="54">
        <f t="shared" si="1"/>
        <v>5600700</v>
      </c>
      <c r="L8" s="54">
        <f t="shared" si="2"/>
        <v>5320665</v>
      </c>
      <c r="M8" s="54">
        <f t="shared" si="3"/>
        <v>4480560</v>
      </c>
      <c r="N8" s="30">
        <f t="shared" si="4"/>
        <v>11500</v>
      </c>
      <c r="P8" s="2"/>
      <c r="Q8" s="2"/>
    </row>
    <row r="9" spans="1:18" x14ac:dyDescent="0.25">
      <c r="A9" s="15">
        <v>8</v>
      </c>
      <c r="B9" s="20" t="s">
        <v>42</v>
      </c>
      <c r="C9" s="16">
        <v>2</v>
      </c>
      <c r="D9" s="19" t="s">
        <v>92</v>
      </c>
      <c r="E9" s="19">
        <v>858</v>
      </c>
      <c r="F9" s="19">
        <v>71</v>
      </c>
      <c r="G9" s="19">
        <v>62</v>
      </c>
      <c r="H9" s="19">
        <f t="shared" si="5"/>
        <v>929</v>
      </c>
      <c r="I9" s="24">
        <f t="shared" si="0"/>
        <v>1021.9000000000001</v>
      </c>
      <c r="J9" s="29">
        <v>6300</v>
      </c>
      <c r="K9" s="54">
        <f t="shared" si="1"/>
        <v>5852700</v>
      </c>
      <c r="L9" s="54">
        <f t="shared" si="2"/>
        <v>5560065</v>
      </c>
      <c r="M9" s="54">
        <f t="shared" si="3"/>
        <v>4682160</v>
      </c>
      <c r="N9" s="30">
        <f t="shared" si="4"/>
        <v>12000</v>
      </c>
      <c r="P9" s="2"/>
      <c r="Q9" s="2"/>
    </row>
    <row r="10" spans="1:18" x14ac:dyDescent="0.25">
      <c r="A10" s="15">
        <v>9</v>
      </c>
      <c r="B10" s="20" t="s">
        <v>43</v>
      </c>
      <c r="C10" s="16">
        <v>3</v>
      </c>
      <c r="D10" s="19" t="s">
        <v>91</v>
      </c>
      <c r="E10" s="19">
        <v>644</v>
      </c>
      <c r="F10" s="19">
        <v>71</v>
      </c>
      <c r="G10" s="19">
        <v>97</v>
      </c>
      <c r="H10" s="19">
        <f t="shared" si="5"/>
        <v>715</v>
      </c>
      <c r="I10" s="24">
        <f t="shared" si="0"/>
        <v>786.50000000000011</v>
      </c>
      <c r="J10" s="29">
        <v>6300</v>
      </c>
      <c r="K10" s="54">
        <f t="shared" si="1"/>
        <v>4504500</v>
      </c>
      <c r="L10" s="54">
        <f t="shared" si="2"/>
        <v>4279275</v>
      </c>
      <c r="M10" s="54">
        <f t="shared" si="3"/>
        <v>3603600</v>
      </c>
      <c r="N10" s="30">
        <f t="shared" si="4"/>
        <v>9500</v>
      </c>
      <c r="P10" s="2"/>
      <c r="Q10" s="2"/>
    </row>
    <row r="11" spans="1:18" x14ac:dyDescent="0.25">
      <c r="A11" s="15">
        <v>10</v>
      </c>
      <c r="B11" s="20" t="s">
        <v>44</v>
      </c>
      <c r="C11" s="16">
        <v>3</v>
      </c>
      <c r="D11" s="19" t="s">
        <v>92</v>
      </c>
      <c r="E11" s="19">
        <v>819</v>
      </c>
      <c r="F11" s="19">
        <v>70</v>
      </c>
      <c r="G11" s="19"/>
      <c r="H11" s="19">
        <f t="shared" si="5"/>
        <v>889</v>
      </c>
      <c r="I11" s="24">
        <f t="shared" si="0"/>
        <v>977.90000000000009</v>
      </c>
      <c r="J11" s="29">
        <v>6300</v>
      </c>
      <c r="K11" s="54">
        <f t="shared" si="1"/>
        <v>5600700</v>
      </c>
      <c r="L11" s="54">
        <f t="shared" si="2"/>
        <v>5320665</v>
      </c>
      <c r="M11" s="54">
        <f t="shared" si="3"/>
        <v>4480560</v>
      </c>
      <c r="N11" s="30">
        <f t="shared" si="4"/>
        <v>11500</v>
      </c>
      <c r="P11" s="2"/>
      <c r="Q11" s="2"/>
    </row>
    <row r="12" spans="1:18" x14ac:dyDescent="0.25">
      <c r="A12" s="15">
        <v>11</v>
      </c>
      <c r="B12" s="20" t="s">
        <v>45</v>
      </c>
      <c r="C12" s="16">
        <v>3</v>
      </c>
      <c r="D12" s="19" t="s">
        <v>92</v>
      </c>
      <c r="E12" s="19">
        <v>644</v>
      </c>
      <c r="F12" s="19">
        <v>70</v>
      </c>
      <c r="G12" s="19"/>
      <c r="H12" s="19">
        <f t="shared" si="5"/>
        <v>714</v>
      </c>
      <c r="I12" s="24">
        <f t="shared" si="0"/>
        <v>785.40000000000009</v>
      </c>
      <c r="J12" s="29">
        <v>6300</v>
      </c>
      <c r="K12" s="54">
        <f t="shared" si="1"/>
        <v>4498200</v>
      </c>
      <c r="L12" s="54">
        <f t="shared" si="2"/>
        <v>4273290</v>
      </c>
      <c r="M12" s="54">
        <f t="shared" si="3"/>
        <v>3598560</v>
      </c>
      <c r="N12" s="30">
        <f t="shared" si="4"/>
        <v>9500</v>
      </c>
      <c r="P12" s="2"/>
      <c r="Q12" s="2"/>
    </row>
    <row r="13" spans="1:18" x14ac:dyDescent="0.25">
      <c r="A13" s="15">
        <v>12</v>
      </c>
      <c r="B13" s="20" t="s">
        <v>46</v>
      </c>
      <c r="C13" s="16">
        <v>3</v>
      </c>
      <c r="D13" s="19" t="s">
        <v>91</v>
      </c>
      <c r="E13" s="19">
        <v>819</v>
      </c>
      <c r="F13" s="19">
        <v>71</v>
      </c>
      <c r="G13" s="19">
        <v>97</v>
      </c>
      <c r="H13" s="19">
        <f t="shared" si="5"/>
        <v>890</v>
      </c>
      <c r="I13" s="24">
        <f t="shared" si="0"/>
        <v>979.00000000000011</v>
      </c>
      <c r="J13" s="29">
        <v>6300</v>
      </c>
      <c r="K13" s="54">
        <f t="shared" si="1"/>
        <v>5607000</v>
      </c>
      <c r="L13" s="54">
        <f t="shared" si="2"/>
        <v>5326650</v>
      </c>
      <c r="M13" s="54">
        <f t="shared" si="3"/>
        <v>4485600</v>
      </c>
      <c r="N13" s="30">
        <f t="shared" si="4"/>
        <v>11500</v>
      </c>
      <c r="P13" s="2"/>
      <c r="Q13" s="2"/>
    </row>
    <row r="14" spans="1:18" x14ac:dyDescent="0.25">
      <c r="A14" s="15">
        <v>13</v>
      </c>
      <c r="B14" s="20" t="s">
        <v>47</v>
      </c>
      <c r="C14" s="16">
        <v>4</v>
      </c>
      <c r="D14" s="19" t="s">
        <v>91</v>
      </c>
      <c r="E14" s="19">
        <v>644</v>
      </c>
      <c r="F14" s="19">
        <v>71</v>
      </c>
      <c r="G14" s="19"/>
      <c r="H14" s="19">
        <f t="shared" si="5"/>
        <v>715</v>
      </c>
      <c r="I14" s="24">
        <f t="shared" si="0"/>
        <v>786.50000000000011</v>
      </c>
      <c r="J14" s="29">
        <v>6300</v>
      </c>
      <c r="K14" s="54">
        <f t="shared" si="1"/>
        <v>4504500</v>
      </c>
      <c r="L14" s="54">
        <f t="shared" si="2"/>
        <v>4279275</v>
      </c>
      <c r="M14" s="54">
        <f t="shared" si="3"/>
        <v>3603600</v>
      </c>
      <c r="N14" s="30">
        <f t="shared" si="4"/>
        <v>9500</v>
      </c>
      <c r="P14" s="2"/>
      <c r="Q14" s="2"/>
    </row>
    <row r="15" spans="1:18" x14ac:dyDescent="0.25">
      <c r="A15" s="15">
        <v>14</v>
      </c>
      <c r="B15" s="20" t="s">
        <v>48</v>
      </c>
      <c r="C15" s="16">
        <v>4</v>
      </c>
      <c r="D15" s="19" t="s">
        <v>92</v>
      </c>
      <c r="E15" s="19">
        <v>819</v>
      </c>
      <c r="F15" s="19">
        <v>70</v>
      </c>
      <c r="G15" s="19"/>
      <c r="H15" s="19">
        <f t="shared" si="5"/>
        <v>889</v>
      </c>
      <c r="I15" s="24">
        <f t="shared" si="0"/>
        <v>977.90000000000009</v>
      </c>
      <c r="J15" s="29">
        <v>6300</v>
      </c>
      <c r="K15" s="54">
        <f t="shared" si="1"/>
        <v>5600700</v>
      </c>
      <c r="L15" s="54">
        <f t="shared" si="2"/>
        <v>5320665</v>
      </c>
      <c r="M15" s="54">
        <f t="shared" si="3"/>
        <v>4480560</v>
      </c>
      <c r="N15" s="30">
        <f t="shared" si="4"/>
        <v>11500</v>
      </c>
      <c r="P15" s="5"/>
    </row>
    <row r="16" spans="1:18" x14ac:dyDescent="0.25">
      <c r="A16" s="15">
        <v>15</v>
      </c>
      <c r="B16" s="20" t="s">
        <v>49</v>
      </c>
      <c r="C16" s="16">
        <v>4</v>
      </c>
      <c r="D16" s="19" t="s">
        <v>92</v>
      </c>
      <c r="E16" s="19">
        <v>819</v>
      </c>
      <c r="F16" s="19">
        <v>70</v>
      </c>
      <c r="G16" s="19"/>
      <c r="H16" s="19">
        <f t="shared" si="5"/>
        <v>889</v>
      </c>
      <c r="I16" s="24">
        <f t="shared" si="0"/>
        <v>977.90000000000009</v>
      </c>
      <c r="J16" s="29">
        <v>6300</v>
      </c>
      <c r="K16" s="54">
        <f t="shared" si="1"/>
        <v>5600700</v>
      </c>
      <c r="L16" s="54">
        <f t="shared" si="2"/>
        <v>5320665</v>
      </c>
      <c r="M16" s="54">
        <f t="shared" si="3"/>
        <v>4480560</v>
      </c>
      <c r="N16" s="30">
        <f t="shared" si="4"/>
        <v>11500</v>
      </c>
      <c r="P16" s="6"/>
    </row>
    <row r="17" spans="1:14" x14ac:dyDescent="0.25">
      <c r="A17" s="15">
        <v>16</v>
      </c>
      <c r="B17" s="20" t="s">
        <v>50</v>
      </c>
      <c r="C17" s="16">
        <v>4</v>
      </c>
      <c r="D17" s="19" t="s">
        <v>91</v>
      </c>
      <c r="E17" s="19">
        <v>644</v>
      </c>
      <c r="F17" s="19">
        <v>71</v>
      </c>
      <c r="G17" s="19"/>
      <c r="H17" s="19">
        <f t="shared" si="5"/>
        <v>715</v>
      </c>
      <c r="I17" s="24">
        <f t="shared" si="0"/>
        <v>786.50000000000011</v>
      </c>
      <c r="J17" s="29">
        <v>6300</v>
      </c>
      <c r="K17" s="54">
        <f t="shared" si="1"/>
        <v>4504500</v>
      </c>
      <c r="L17" s="54">
        <f t="shared" si="2"/>
        <v>4279275</v>
      </c>
      <c r="M17" s="54">
        <f t="shared" si="3"/>
        <v>3603600</v>
      </c>
      <c r="N17" s="30">
        <f t="shared" si="4"/>
        <v>9500</v>
      </c>
    </row>
    <row r="18" spans="1:14" x14ac:dyDescent="0.25">
      <c r="A18" s="15">
        <v>17</v>
      </c>
      <c r="B18" s="20" t="s">
        <v>51</v>
      </c>
      <c r="C18" s="16">
        <v>5</v>
      </c>
      <c r="D18" s="19" t="s">
        <v>91</v>
      </c>
      <c r="E18" s="19">
        <v>644</v>
      </c>
      <c r="F18" s="19">
        <v>71</v>
      </c>
      <c r="G18" s="19"/>
      <c r="H18" s="19">
        <f t="shared" si="5"/>
        <v>715</v>
      </c>
      <c r="I18" s="24">
        <f t="shared" si="0"/>
        <v>786.50000000000011</v>
      </c>
      <c r="J18" s="29">
        <v>6300</v>
      </c>
      <c r="K18" s="54">
        <f t="shared" si="1"/>
        <v>4504500</v>
      </c>
      <c r="L18" s="54">
        <f t="shared" si="2"/>
        <v>4279275</v>
      </c>
      <c r="M18" s="54">
        <f t="shared" si="3"/>
        <v>3603600</v>
      </c>
      <c r="N18" s="30">
        <f t="shared" si="4"/>
        <v>9500</v>
      </c>
    </row>
    <row r="19" spans="1:14" x14ac:dyDescent="0.25">
      <c r="A19" s="15">
        <v>18</v>
      </c>
      <c r="B19" s="20" t="s">
        <v>52</v>
      </c>
      <c r="C19" s="16">
        <v>5</v>
      </c>
      <c r="D19" s="19" t="s">
        <v>92</v>
      </c>
      <c r="E19" s="19">
        <v>819</v>
      </c>
      <c r="F19" s="19">
        <v>70</v>
      </c>
      <c r="G19" s="19"/>
      <c r="H19" s="19">
        <f t="shared" si="5"/>
        <v>889</v>
      </c>
      <c r="I19" s="24">
        <f t="shared" si="0"/>
        <v>977.90000000000009</v>
      </c>
      <c r="J19" s="29">
        <v>6300</v>
      </c>
      <c r="K19" s="54">
        <f t="shared" si="1"/>
        <v>5600700</v>
      </c>
      <c r="L19" s="54">
        <f t="shared" si="2"/>
        <v>5320665</v>
      </c>
      <c r="M19" s="54">
        <f t="shared" si="3"/>
        <v>4480560</v>
      </c>
      <c r="N19" s="30">
        <f t="shared" si="4"/>
        <v>11500</v>
      </c>
    </row>
    <row r="20" spans="1:14" x14ac:dyDescent="0.25">
      <c r="A20" s="15">
        <v>19</v>
      </c>
      <c r="B20" s="20" t="s">
        <v>53</v>
      </c>
      <c r="C20" s="16">
        <v>5</v>
      </c>
      <c r="D20" s="19" t="s">
        <v>92</v>
      </c>
      <c r="E20" s="19">
        <v>819</v>
      </c>
      <c r="F20" s="19">
        <v>70</v>
      </c>
      <c r="G20" s="19"/>
      <c r="H20" s="19">
        <f t="shared" si="5"/>
        <v>889</v>
      </c>
      <c r="I20" s="24">
        <f t="shared" si="0"/>
        <v>977.90000000000009</v>
      </c>
      <c r="J20" s="29">
        <v>6300</v>
      </c>
      <c r="K20" s="54">
        <f t="shared" si="1"/>
        <v>5600700</v>
      </c>
      <c r="L20" s="54">
        <f t="shared" si="2"/>
        <v>5320665</v>
      </c>
      <c r="M20" s="54">
        <f t="shared" si="3"/>
        <v>4480560</v>
      </c>
      <c r="N20" s="30">
        <f t="shared" si="4"/>
        <v>11500</v>
      </c>
    </row>
    <row r="21" spans="1:14" x14ac:dyDescent="0.25">
      <c r="A21" s="15">
        <v>20</v>
      </c>
      <c r="B21" s="20" t="s">
        <v>54</v>
      </c>
      <c r="C21" s="16">
        <v>5</v>
      </c>
      <c r="D21" s="19" t="s">
        <v>91</v>
      </c>
      <c r="E21" s="19">
        <v>644</v>
      </c>
      <c r="F21" s="19">
        <v>71</v>
      </c>
      <c r="G21" s="19"/>
      <c r="H21" s="19">
        <f>E21+F21</f>
        <v>715</v>
      </c>
      <c r="I21" s="24">
        <f t="shared" si="0"/>
        <v>786.50000000000011</v>
      </c>
      <c r="J21" s="29">
        <v>6300</v>
      </c>
      <c r="K21" s="54">
        <f t="shared" si="1"/>
        <v>4504500</v>
      </c>
      <c r="L21" s="54">
        <f t="shared" si="2"/>
        <v>4279275</v>
      </c>
      <c r="M21" s="54">
        <f t="shared" si="3"/>
        <v>3603600</v>
      </c>
      <c r="N21" s="30">
        <f t="shared" si="4"/>
        <v>9500</v>
      </c>
    </row>
    <row r="22" spans="1:14" x14ac:dyDescent="0.25">
      <c r="A22" s="15">
        <v>21</v>
      </c>
      <c r="B22" s="20" t="s">
        <v>55</v>
      </c>
      <c r="C22" s="16">
        <v>6</v>
      </c>
      <c r="D22" s="19" t="s">
        <v>91</v>
      </c>
      <c r="E22" s="19">
        <v>644</v>
      </c>
      <c r="F22" s="19">
        <v>71</v>
      </c>
      <c r="G22" s="19"/>
      <c r="H22" s="19">
        <f t="shared" si="5"/>
        <v>715</v>
      </c>
      <c r="I22" s="24">
        <f t="shared" si="0"/>
        <v>786.50000000000011</v>
      </c>
      <c r="J22" s="29">
        <v>6300</v>
      </c>
      <c r="K22" s="54">
        <f t="shared" si="1"/>
        <v>4504500</v>
      </c>
      <c r="L22" s="54">
        <f t="shared" si="2"/>
        <v>4279275</v>
      </c>
      <c r="M22" s="54">
        <f t="shared" si="3"/>
        <v>3603600</v>
      </c>
      <c r="N22" s="30">
        <f t="shared" si="4"/>
        <v>9500</v>
      </c>
    </row>
    <row r="23" spans="1:14" x14ac:dyDescent="0.25">
      <c r="A23" s="15">
        <v>22</v>
      </c>
      <c r="B23" s="20" t="s">
        <v>56</v>
      </c>
      <c r="C23" s="16">
        <v>6</v>
      </c>
      <c r="D23" s="19" t="s">
        <v>92</v>
      </c>
      <c r="E23" s="19">
        <v>819</v>
      </c>
      <c r="F23" s="19">
        <v>70</v>
      </c>
      <c r="G23" s="19"/>
      <c r="H23" s="19">
        <f t="shared" si="5"/>
        <v>889</v>
      </c>
      <c r="I23" s="24">
        <f t="shared" si="0"/>
        <v>977.90000000000009</v>
      </c>
      <c r="J23" s="29">
        <v>6300</v>
      </c>
      <c r="K23" s="54">
        <f t="shared" si="1"/>
        <v>5600700</v>
      </c>
      <c r="L23" s="54">
        <f t="shared" si="2"/>
        <v>5320665</v>
      </c>
      <c r="M23" s="54">
        <f t="shared" si="3"/>
        <v>4480560</v>
      </c>
      <c r="N23" s="30">
        <f t="shared" si="4"/>
        <v>11500</v>
      </c>
    </row>
    <row r="24" spans="1:14" x14ac:dyDescent="0.25">
      <c r="A24" s="15">
        <v>23</v>
      </c>
      <c r="B24" s="20" t="s">
        <v>57</v>
      </c>
      <c r="C24" s="16">
        <v>6</v>
      </c>
      <c r="D24" s="19" t="s">
        <v>92</v>
      </c>
      <c r="E24" s="19">
        <v>819</v>
      </c>
      <c r="F24" s="19">
        <v>70</v>
      </c>
      <c r="G24" s="19"/>
      <c r="H24" s="19">
        <f t="shared" si="5"/>
        <v>889</v>
      </c>
      <c r="I24" s="24">
        <f t="shared" si="0"/>
        <v>977.90000000000009</v>
      </c>
      <c r="J24" s="29">
        <v>6300</v>
      </c>
      <c r="K24" s="54">
        <f t="shared" si="1"/>
        <v>5600700</v>
      </c>
      <c r="L24" s="54">
        <f t="shared" si="2"/>
        <v>5320665</v>
      </c>
      <c r="M24" s="54">
        <f t="shared" si="3"/>
        <v>4480560</v>
      </c>
      <c r="N24" s="30">
        <f t="shared" si="4"/>
        <v>11500</v>
      </c>
    </row>
    <row r="25" spans="1:14" x14ac:dyDescent="0.25">
      <c r="A25" s="15">
        <v>24</v>
      </c>
      <c r="B25" s="20" t="s">
        <v>58</v>
      </c>
      <c r="C25" s="16">
        <v>6</v>
      </c>
      <c r="D25" s="19" t="s">
        <v>91</v>
      </c>
      <c r="E25" s="19">
        <v>644</v>
      </c>
      <c r="F25" s="19">
        <v>71</v>
      </c>
      <c r="G25" s="19"/>
      <c r="H25" s="19">
        <f t="shared" si="5"/>
        <v>715</v>
      </c>
      <c r="I25" s="24">
        <f t="shared" si="0"/>
        <v>786.50000000000011</v>
      </c>
      <c r="J25" s="29">
        <v>6300</v>
      </c>
      <c r="K25" s="54">
        <f t="shared" si="1"/>
        <v>4504500</v>
      </c>
      <c r="L25" s="54">
        <f t="shared" si="2"/>
        <v>4279275</v>
      </c>
      <c r="M25" s="54">
        <f t="shared" si="3"/>
        <v>3603600</v>
      </c>
      <c r="N25" s="30">
        <f t="shared" si="4"/>
        <v>9500</v>
      </c>
    </row>
    <row r="26" spans="1:14" x14ac:dyDescent="0.25">
      <c r="A26" s="15">
        <v>25</v>
      </c>
      <c r="B26" s="20" t="s">
        <v>59</v>
      </c>
      <c r="C26" s="16">
        <v>7</v>
      </c>
      <c r="D26" s="19" t="s">
        <v>91</v>
      </c>
      <c r="E26" s="19">
        <v>644</v>
      </c>
      <c r="F26" s="19">
        <v>71</v>
      </c>
      <c r="G26" s="19"/>
      <c r="H26" s="19">
        <f t="shared" si="5"/>
        <v>715</v>
      </c>
      <c r="I26" s="24">
        <f t="shared" si="0"/>
        <v>786.50000000000011</v>
      </c>
      <c r="J26" s="29">
        <v>6300</v>
      </c>
      <c r="K26" s="54">
        <f t="shared" si="1"/>
        <v>4504500</v>
      </c>
      <c r="L26" s="54">
        <f t="shared" si="2"/>
        <v>4279275</v>
      </c>
      <c r="M26" s="54">
        <f t="shared" si="3"/>
        <v>3603600</v>
      </c>
      <c r="N26" s="30">
        <f t="shared" si="4"/>
        <v>9500</v>
      </c>
    </row>
    <row r="27" spans="1:14" x14ac:dyDescent="0.25">
      <c r="A27" s="15">
        <v>26</v>
      </c>
      <c r="B27" s="20" t="s">
        <v>60</v>
      </c>
      <c r="C27" s="16">
        <v>7</v>
      </c>
      <c r="D27" s="19" t="s">
        <v>92</v>
      </c>
      <c r="E27" s="19">
        <v>860</v>
      </c>
      <c r="F27" s="19">
        <v>69</v>
      </c>
      <c r="G27" s="19"/>
      <c r="H27" s="19">
        <f t="shared" si="5"/>
        <v>929</v>
      </c>
      <c r="I27" s="24">
        <f t="shared" si="0"/>
        <v>1021.9000000000001</v>
      </c>
      <c r="J27" s="29">
        <v>6300</v>
      </c>
      <c r="K27" s="54">
        <f t="shared" si="1"/>
        <v>5852700</v>
      </c>
      <c r="L27" s="54">
        <f t="shared" si="2"/>
        <v>5560065</v>
      </c>
      <c r="M27" s="54">
        <f t="shared" si="3"/>
        <v>4682160</v>
      </c>
      <c r="N27" s="30">
        <f t="shared" si="4"/>
        <v>12000</v>
      </c>
    </row>
    <row r="28" spans="1:14" x14ac:dyDescent="0.25">
      <c r="A28" s="15">
        <v>27</v>
      </c>
      <c r="B28" s="20" t="s">
        <v>61</v>
      </c>
      <c r="C28" s="16">
        <v>7</v>
      </c>
      <c r="D28" s="19" t="s">
        <v>92</v>
      </c>
      <c r="E28" s="19">
        <v>860</v>
      </c>
      <c r="F28" s="19">
        <v>69</v>
      </c>
      <c r="G28" s="19"/>
      <c r="H28" s="19">
        <f t="shared" si="5"/>
        <v>929</v>
      </c>
      <c r="I28" s="24">
        <f t="shared" si="0"/>
        <v>1021.9000000000001</v>
      </c>
      <c r="J28" s="29">
        <v>6300</v>
      </c>
      <c r="K28" s="54">
        <f t="shared" si="1"/>
        <v>5852700</v>
      </c>
      <c r="L28" s="54">
        <f t="shared" si="2"/>
        <v>5560065</v>
      </c>
      <c r="M28" s="54">
        <f t="shared" si="3"/>
        <v>4682160</v>
      </c>
      <c r="N28" s="30">
        <f t="shared" si="4"/>
        <v>12000</v>
      </c>
    </row>
    <row r="29" spans="1:14" x14ac:dyDescent="0.25">
      <c r="A29" s="15">
        <v>28</v>
      </c>
      <c r="B29" s="20" t="s">
        <v>62</v>
      </c>
      <c r="C29" s="16">
        <v>7</v>
      </c>
      <c r="D29" s="19" t="s">
        <v>91</v>
      </c>
      <c r="E29" s="19">
        <v>644</v>
      </c>
      <c r="F29" s="19">
        <v>71</v>
      </c>
      <c r="G29" s="19"/>
      <c r="H29" s="19">
        <f t="shared" si="5"/>
        <v>715</v>
      </c>
      <c r="I29" s="24">
        <f t="shared" si="0"/>
        <v>786.50000000000011</v>
      </c>
      <c r="J29" s="29">
        <v>6300</v>
      </c>
      <c r="K29" s="54">
        <f t="shared" si="1"/>
        <v>4504500</v>
      </c>
      <c r="L29" s="54">
        <f t="shared" si="2"/>
        <v>4279275</v>
      </c>
      <c r="M29" s="54">
        <f t="shared" si="3"/>
        <v>3603600</v>
      </c>
      <c r="N29" s="30">
        <f t="shared" si="4"/>
        <v>9500</v>
      </c>
    </row>
    <row r="30" spans="1:14" ht="16.5" x14ac:dyDescent="0.3">
      <c r="A30" s="41" t="s">
        <v>2</v>
      </c>
      <c r="B30" s="42"/>
      <c r="C30" s="42"/>
      <c r="D30" s="43"/>
      <c r="E30" s="25">
        <f>SUM(E2:E29)</f>
        <v>20992</v>
      </c>
      <c r="F30" s="25">
        <f>SUM(F2:F29)</f>
        <v>1972</v>
      </c>
      <c r="G30" s="25"/>
      <c r="H30" s="25">
        <f>SUM(H2:H29)</f>
        <v>22964</v>
      </c>
      <c r="I30" s="25">
        <f>SUM(I2:I29)</f>
        <v>25260.400000000005</v>
      </c>
      <c r="J30" s="26"/>
      <c r="K30" s="55">
        <f>SUM(K2:K29)</f>
        <v>144673200</v>
      </c>
      <c r="L30" s="55">
        <f>SUM(L2:L29)</f>
        <v>137439540</v>
      </c>
      <c r="M30" s="55">
        <f>SUM(M2:M29)</f>
        <v>115738560</v>
      </c>
      <c r="N30" s="17"/>
    </row>
    <row r="35" spans="4:11" x14ac:dyDescent="0.25">
      <c r="D35" s="32"/>
      <c r="E35" s="33"/>
      <c r="F35" s="33"/>
      <c r="G35" s="33"/>
      <c r="H35" s="33"/>
      <c r="I35" s="33"/>
      <c r="J35" s="33"/>
      <c r="K35" s="33"/>
    </row>
    <row r="36" spans="4:11" x14ac:dyDescent="0.25">
      <c r="D36" s="32"/>
      <c r="E36" s="32"/>
      <c r="F36" s="34"/>
      <c r="G36" s="34"/>
      <c r="H36" s="32"/>
      <c r="I36" s="34"/>
      <c r="J36" s="35"/>
      <c r="K36" s="32"/>
    </row>
    <row r="37" spans="4:11" x14ac:dyDescent="0.25">
      <c r="D37" s="32"/>
      <c r="E37" s="32"/>
      <c r="F37" s="34"/>
      <c r="G37" s="34"/>
      <c r="H37" s="32"/>
      <c r="I37" s="34"/>
      <c r="J37" s="35"/>
      <c r="K37" s="32"/>
    </row>
    <row r="38" spans="4:11" x14ac:dyDescent="0.25">
      <c r="D38" s="32"/>
      <c r="E38" s="32"/>
      <c r="F38" s="34"/>
      <c r="G38" s="34"/>
      <c r="H38" s="32"/>
      <c r="I38" s="34"/>
      <c r="J38" s="35"/>
      <c r="K38" s="34"/>
    </row>
    <row r="39" spans="4:11" x14ac:dyDescent="0.25">
      <c r="D39" s="32"/>
      <c r="E39" s="32"/>
      <c r="F39" s="34"/>
      <c r="G39" s="34"/>
      <c r="H39" s="32"/>
      <c r="I39" s="34"/>
      <c r="J39" s="35"/>
      <c r="K39" s="32"/>
    </row>
    <row r="40" spans="4:11" x14ac:dyDescent="0.25">
      <c r="I40" s="34"/>
    </row>
    <row r="42" spans="4:11" x14ac:dyDescent="0.25">
      <c r="E42" s="33"/>
      <c r="F42" s="33"/>
      <c r="G42" s="33"/>
      <c r="H42" s="33"/>
      <c r="I42" s="33"/>
      <c r="J42" s="33"/>
      <c r="K42" s="33"/>
    </row>
    <row r="43" spans="4:11" x14ac:dyDescent="0.25">
      <c r="E43" s="32"/>
      <c r="F43" s="34"/>
      <c r="G43" s="34"/>
      <c r="H43" s="32"/>
      <c r="I43" s="34"/>
      <c r="J43" s="35"/>
      <c r="K43" s="32"/>
    </row>
    <row r="44" spans="4:11" x14ac:dyDescent="0.25">
      <c r="E44" s="32"/>
      <c r="F44" s="34"/>
      <c r="G44" s="34"/>
      <c r="H44" s="32"/>
      <c r="I44" s="34"/>
      <c r="J44" s="35"/>
      <c r="K44" s="32"/>
    </row>
    <row r="45" spans="4:11" x14ac:dyDescent="0.25">
      <c r="E45" s="32"/>
      <c r="F45" s="34"/>
      <c r="G45" s="34"/>
      <c r="H45" s="32"/>
      <c r="I45" s="34"/>
      <c r="J45" s="35"/>
      <c r="K45" s="34"/>
    </row>
    <row r="46" spans="4:11" x14ac:dyDescent="0.25">
      <c r="E46" s="32"/>
      <c r="F46" s="34"/>
      <c r="G46" s="34"/>
      <c r="H46" s="32"/>
      <c r="I46" s="34"/>
      <c r="J46" s="35"/>
      <c r="K46" s="32"/>
    </row>
    <row r="49" spans="9:9" x14ac:dyDescent="0.25">
      <c r="I49" s="1"/>
    </row>
  </sheetData>
  <mergeCells count="1">
    <mergeCell ref="A30:D3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"/>
  <sheetViews>
    <sheetView workbookViewId="0">
      <selection activeCell="D8" sqref="D8"/>
    </sheetView>
  </sheetViews>
  <sheetFormatPr defaultRowHeight="15" x14ac:dyDescent="0.2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P1:AA95"/>
  <sheetViews>
    <sheetView zoomScale="55" zoomScaleNormal="55" workbookViewId="0">
      <selection activeCell="U19" sqref="U19"/>
    </sheetView>
  </sheetViews>
  <sheetFormatPr defaultRowHeight="15" x14ac:dyDescent="0.25"/>
  <sheetData>
    <row r="1" spans="21:27" ht="19.5" customHeight="1" x14ac:dyDescent="0.25"/>
    <row r="2" spans="21:27" ht="17.25" customHeight="1" x14ac:dyDescent="0.25"/>
    <row r="15" spans="21:27" ht="13.5" customHeight="1" thickBot="1" x14ac:dyDescent="0.3"/>
    <row r="16" spans="21:27" ht="17.25" thickBot="1" x14ac:dyDescent="0.3">
      <c r="U16" s="9"/>
      <c r="V16" s="9"/>
      <c r="W16" s="9"/>
      <c r="X16" s="1"/>
      <c r="Y16" s="9"/>
      <c r="Z16" s="28"/>
      <c r="AA16" s="1"/>
    </row>
    <row r="17" spans="21:27" ht="17.25" thickBot="1" x14ac:dyDescent="0.3">
      <c r="U17" s="11"/>
      <c r="V17" s="11"/>
      <c r="W17" s="11"/>
      <c r="X17" s="1"/>
      <c r="Y17" s="11"/>
      <c r="Z17" s="28"/>
      <c r="AA17" s="1"/>
    </row>
    <row r="32" spans="21:27" ht="15.75" thickBot="1" x14ac:dyDescent="0.3"/>
    <row r="33" spans="16:19" x14ac:dyDescent="0.25">
      <c r="P33" s="7"/>
      <c r="Q33" s="7"/>
      <c r="R33" s="7"/>
      <c r="S33" s="8"/>
    </row>
    <row r="34" spans="16:19" ht="15.75" thickBot="1" x14ac:dyDescent="0.3">
      <c r="P34" s="3"/>
      <c r="Q34" s="3"/>
      <c r="R34" s="3"/>
      <c r="S34" s="4"/>
    </row>
    <row r="35" spans="16:19" ht="15.75" thickBot="1" x14ac:dyDescent="0.3">
      <c r="P35" s="3"/>
      <c r="Q35" s="3"/>
      <c r="R35" s="3"/>
      <c r="S35" s="4"/>
    </row>
    <row r="95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"/>
  <sheetViews>
    <sheetView topLeftCell="A7" workbookViewId="0">
      <selection activeCell="J18" sqref="J18"/>
    </sheetView>
  </sheetViews>
  <sheetFormatPr defaultRowHeight="15" x14ac:dyDescent="0.25"/>
  <sheetData>
    <row r="1" spans="1:1" x14ac:dyDescent="0.25">
      <c r="A1" s="27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D4:P26"/>
  <sheetViews>
    <sheetView topLeftCell="A22" zoomScale="130" zoomScaleNormal="130" workbookViewId="0">
      <selection activeCell="F31" sqref="F31"/>
    </sheetView>
  </sheetViews>
  <sheetFormatPr defaultRowHeight="15" x14ac:dyDescent="0.25"/>
  <cols>
    <col min="6" max="6" width="17.42578125" customWidth="1"/>
    <col min="10" max="10" width="14.28515625" bestFit="1" customWidth="1"/>
    <col min="14" max="15" width="14.28515625" bestFit="1" customWidth="1"/>
  </cols>
  <sheetData>
    <row r="4" spans="4:16" x14ac:dyDescent="0.25">
      <c r="J4" s="10"/>
      <c r="K4" s="2"/>
      <c r="M4" s="22"/>
      <c r="N4" s="23"/>
      <c r="O4" s="23">
        <f>M4+N4+J4</f>
        <v>0</v>
      </c>
      <c r="P4" s="2" t="e">
        <f>O4/G4</f>
        <v>#DIV/0!</v>
      </c>
    </row>
    <row r="5" spans="4:16" x14ac:dyDescent="0.25">
      <c r="J5" s="10"/>
      <c r="K5" s="2"/>
      <c r="M5" s="22"/>
      <c r="N5" s="23"/>
      <c r="O5" s="22"/>
    </row>
    <row r="6" spans="4:16" x14ac:dyDescent="0.25">
      <c r="J6" s="10"/>
      <c r="K6" s="2"/>
      <c r="L6" s="2"/>
      <c r="M6" s="22"/>
      <c r="N6" s="22"/>
      <c r="O6" s="22"/>
    </row>
    <row r="7" spans="4:16" x14ac:dyDescent="0.25">
      <c r="J7" s="10"/>
      <c r="K7" s="2"/>
    </row>
    <row r="8" spans="4:16" x14ac:dyDescent="0.25">
      <c r="J8" s="10"/>
      <c r="K8" s="2"/>
    </row>
    <row r="9" spans="4:16" x14ac:dyDescent="0.25">
      <c r="J9" s="10"/>
      <c r="K9" s="2"/>
      <c r="L9" s="2"/>
    </row>
    <row r="10" spans="4:16" x14ac:dyDescent="0.25">
      <c r="D10" s="22"/>
      <c r="E10" s="22"/>
      <c r="F10" s="22"/>
      <c r="G10" s="22"/>
      <c r="H10" s="22"/>
      <c r="J10" s="10"/>
      <c r="K10" s="23"/>
      <c r="L10" s="2"/>
    </row>
    <row r="11" spans="4:16" x14ac:dyDescent="0.25">
      <c r="D11" s="22"/>
      <c r="E11" s="22"/>
      <c r="F11" s="22"/>
      <c r="G11" s="22"/>
      <c r="H11" s="22"/>
      <c r="J11" s="10"/>
      <c r="K11" s="23"/>
      <c r="L11" s="2"/>
    </row>
    <row r="12" spans="4:16" x14ac:dyDescent="0.25">
      <c r="D12" s="22"/>
      <c r="E12" s="22"/>
      <c r="F12" s="22"/>
      <c r="G12" s="22"/>
      <c r="J12" s="10"/>
      <c r="K12" s="23"/>
      <c r="L12" s="2"/>
    </row>
    <row r="13" spans="4:16" x14ac:dyDescent="0.25">
      <c r="D13" s="22"/>
      <c r="E13" s="22"/>
      <c r="F13" s="22"/>
      <c r="G13" s="22"/>
      <c r="H13" s="22"/>
      <c r="J13" s="10"/>
      <c r="K13" s="23"/>
      <c r="L13" s="2"/>
    </row>
    <row r="14" spans="4:16" x14ac:dyDescent="0.25">
      <c r="D14" s="22"/>
      <c r="E14" s="22"/>
      <c r="F14" s="22"/>
      <c r="G14" s="22"/>
      <c r="H14" s="22"/>
      <c r="J14" s="31"/>
      <c r="K14" s="23"/>
      <c r="L14" s="2"/>
    </row>
    <row r="15" spans="4:16" x14ac:dyDescent="0.25">
      <c r="D15" s="22"/>
      <c r="E15" s="22"/>
      <c r="F15" s="22"/>
      <c r="G15" s="22"/>
      <c r="H15" s="22"/>
      <c r="K15" s="23"/>
      <c r="L15" s="2"/>
    </row>
    <row r="16" spans="4:16" x14ac:dyDescent="0.25">
      <c r="D16" s="22"/>
      <c r="E16" s="22"/>
      <c r="F16" s="22"/>
      <c r="G16" s="22"/>
      <c r="H16" s="22"/>
      <c r="K16" s="23"/>
      <c r="L16" s="2"/>
    </row>
    <row r="17" spans="4:12" x14ac:dyDescent="0.25">
      <c r="D17" s="22"/>
      <c r="E17" s="22"/>
      <c r="F17" s="22"/>
      <c r="G17" s="22"/>
      <c r="H17" s="22"/>
      <c r="K17" s="23"/>
      <c r="L17" s="2"/>
    </row>
    <row r="18" spans="4:12" x14ac:dyDescent="0.25">
      <c r="D18" s="22"/>
      <c r="E18" s="22"/>
      <c r="F18" s="22"/>
      <c r="G18" s="22"/>
      <c r="H18" s="22"/>
      <c r="K18" s="23"/>
      <c r="L18" s="2"/>
    </row>
    <row r="19" spans="4:12" x14ac:dyDescent="0.25">
      <c r="D19" s="1"/>
      <c r="L19" s="2"/>
    </row>
    <row r="26" spans="4:12" x14ac:dyDescent="0.25">
      <c r="D26">
        <v>1062.5999999999999</v>
      </c>
      <c r="E26">
        <v>16500</v>
      </c>
      <c r="F26">
        <f>D26*E26</f>
        <v>17532900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>
      <selection activeCell="L13" sqref="L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workbookViewId="0">
      <selection activeCell="G22" sqref="G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1:F25"/>
  <sheetViews>
    <sheetView topLeftCell="A2" workbookViewId="0">
      <selection activeCell="J24" sqref="J24"/>
    </sheetView>
  </sheetViews>
  <sheetFormatPr defaultRowHeight="15" x14ac:dyDescent="0.25"/>
  <cols>
    <col min="6" max="6" width="13.42578125" customWidth="1"/>
  </cols>
  <sheetData>
    <row r="21" spans="4:6" x14ac:dyDescent="0.25">
      <c r="D21">
        <v>3895.34</v>
      </c>
      <c r="E21">
        <v>16500</v>
      </c>
      <c r="F21">
        <f>D21*E21</f>
        <v>64273110</v>
      </c>
    </row>
    <row r="25" spans="4:6" x14ac:dyDescent="0.25">
      <c r="E25" s="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"/>
  <sheetViews>
    <sheetView workbookViewId="0">
      <selection activeCell="D5" sqref="D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D6" sqref="D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L9" sqref="L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M15" sqref="M1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M9" sqref="M9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Wing_A</vt:lpstr>
      <vt:lpstr>A- Wing Area</vt:lpstr>
      <vt:lpstr>Wing_B</vt:lpstr>
      <vt:lpstr>IGR_1</vt:lpstr>
      <vt:lpstr>Sheet13</vt:lpstr>
      <vt:lpstr>Sheet30</vt:lpstr>
      <vt:lpstr>Sheet14</vt:lpstr>
      <vt:lpstr>Sheet15</vt:lpstr>
      <vt:lpstr>Sheet31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Sheet6</vt:lpstr>
      <vt:lpstr>Sheet7</vt:lpstr>
      <vt:lpstr>Sheet8</vt:lpstr>
      <vt:lpstr>Sheet9</vt:lpstr>
      <vt:lpstr>Sheet10</vt:lpstr>
      <vt:lpstr>Sheet11</vt:lpstr>
      <vt:lpstr>Sheet12</vt:lpstr>
      <vt:lpstr>RERA</vt:lpstr>
      <vt:lpstr>Floor Plan</vt:lpstr>
      <vt:lpstr>IGR</vt:lpstr>
      <vt:lpstr>Sheet1</vt:lpstr>
      <vt:lpstr>Listing1</vt:lpstr>
      <vt:lpstr>Listing2</vt:lpstr>
      <vt:lpstr>Listing3</vt:lpstr>
      <vt:lpstr>Sheet3</vt:lpstr>
      <vt:lpstr>Sheet2</vt:lpstr>
      <vt:lpstr>Listing4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2024-11-25T11:36:26Z</dcterms:modified>
</cp:coreProperties>
</file>