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UBI\RLP Vashi\Prakash Laxman Koli\"/>
    </mc:Choice>
  </mc:AlternateContent>
  <xr:revisionPtr revIDLastSave="0" documentId="13_ncr:1_{E171D391-9997-4332-A790-24DBCC75BED6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" i="4" l="1"/>
  <c r="G31" i="4"/>
  <c r="Q3" i="4"/>
  <c r="Q2" i="4"/>
  <c r="C5" i="25" l="1"/>
  <c r="C4" i="25"/>
  <c r="C3" i="25"/>
  <c r="P2" i="4"/>
  <c r="P3" i="4"/>
  <c r="B3" i="4" s="1"/>
  <c r="C3" i="4" s="1"/>
  <c r="D3" i="4" s="1"/>
  <c r="P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3" i="4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9" i="23" s="1"/>
  <c r="C25" i="23" l="1"/>
  <c r="C20" i="23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<sst xmlns="http://schemas.openxmlformats.org/spreadsheetml/2006/main" count="129" uniqueCount="87">
  <si>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</si>
  <si>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</si>
  <si>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</si>
  <si>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</si>
  <si>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</si>
  <si>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</si>
  <si>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</si>
  <si>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</si>
  <si>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</si>
  <si>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</si>
  <si>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</si>
  <si>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</si>
  <si>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</si>
  <si>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</si>
  <si>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</si>
  <si>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</si>
  <si>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</si>
  <si>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</si>
  <si>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</si>
  <si>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</si>
  <si>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</si>
  <si>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</si>
  <si>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</si>
  <si>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</si>
  <si>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</si>
  <si>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</si>
  <si>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</si>
  <si>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</si>
  <si>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</si>
  <si>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</si>
  <si>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</si>
  <si>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</si>
  <si>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</si>
  <si>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</si>
  <si>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</si>
  <si>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</si>
  <si>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</si>
  <si>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</si>
  <si>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</si>
  <si>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</si>
  <si>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</si>
  <si>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</si>
  <si>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</si>
  <si>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</si>
  <si>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</si>
  <si>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</si>
  <si>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</si>
  <si>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</si>
  <si>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</si>
  <si>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</si>
  <si>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</si>
  <si>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</si>
  <si>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</si>
  <si>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</si>
  <si>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</si>
  <si>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</si>
  <si>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</si>
  <si>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</si>
  <si>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</si>
  <si>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</si>
  <si>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</si>
  <si>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</si>
  <si>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</si>
  <si>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</si>
  <si>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</si>
  <si>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</si>
  <si>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</si>
  <si>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</si>
  <si>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</si>
  <si>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</si>
  <si>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</si>
  <si>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</si>
  <si>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</si>
  <si>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</si>
  <si>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</si>
  <si>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</si>
  <si>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</si>
  <si>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</si>
  <si>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</si>
  <si>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</si>
  <si>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</si>
  <si>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</si>
  <si>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</si>
  <si>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</si>
  <si>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IGR-29.07.24</t>
  </si>
  <si>
    <t>IGR-28.07.24</t>
  </si>
  <si>
    <t>IGR-15.02.23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</si>
</sst>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4B55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  <xf numFmtId="0" fontId="12" fillId="5" borderId="9" xfId="0" applyFont="1" applyFill="1" applyBorder="1" applyAlignment="1">
      <alignment vertical="top" wrapText="1"/>
    </xf>
    <xf numFmtId="0" fontId="1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2D1756-D124-418A-B09F-C23B4F9AA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5ABDB1-D8CE-4D5E-864F-A031A059C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B7A23B-8B7A-4E7A-92FE-ECB275E1B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Q20" sqref="Q20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76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82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77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78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79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80</v>
      </c>
      <c r="C8" s="52">
        <f>C7*D13%</f>
        <v>260086.22099999999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81</v>
      </c>
      <c r="C9" s="57">
        <f>C6+C8</f>
        <v>289486.22100000002</v>
      </c>
      <c r="D9" s="58" t="s">
        <v>62</v>
      </c>
      <c r="E9" s="59">
        <f>C9/10.764</f>
        <v>26893.926142697885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v>2005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19</v>
      </c>
      <c r="D13" s="65">
        <f>D12-C13</f>
        <v>81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workbookViewId="0">
      <selection activeCell="A16" sqref="A16:C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30500</v>
      </c>
      <c r="D3" s="22" t="s">
        <v>75</v>
      </c>
      <c r="E3" s="6" t="s">
        <v>83</v>
      </c>
    </row>
    <row r="4" spans="1:5" ht="30" x14ac:dyDescent="0.25">
      <c r="A4" s="21" t="s">
        <v>14</v>
      </c>
      <c r="B4" s="18"/>
      <c r="C4" s="19">
        <v>3500</v>
      </c>
      <c r="D4" s="22"/>
    </row>
    <row r="5" spans="1:5" x14ac:dyDescent="0.25">
      <c r="A5" s="15" t="s">
        <v>15</v>
      </c>
      <c r="B5" s="18"/>
      <c r="C5" s="19">
        <f>C3-C4</f>
        <v>27000</v>
      </c>
      <c r="D5" s="22"/>
    </row>
    <row r="6" spans="1:5" x14ac:dyDescent="0.25">
      <c r="A6" s="15" t="s">
        <v>16</v>
      </c>
      <c r="B6" s="18"/>
      <c r="C6" s="19">
        <f>C4</f>
        <v>3500</v>
      </c>
      <c r="D6" s="22"/>
    </row>
    <row r="7" spans="1:5" x14ac:dyDescent="0.25">
      <c r="A7" s="15" t="s">
        <v>17</v>
      </c>
      <c r="B7" s="23"/>
      <c r="C7" s="24">
        <f>D7-D8</f>
        <v>0</v>
      </c>
      <c r="D7" s="24">
        <v>2024</v>
      </c>
    </row>
    <row r="8" spans="1:5" x14ac:dyDescent="0.25">
      <c r="A8" s="15" t="s">
        <v>18</v>
      </c>
      <c r="B8" s="23"/>
      <c r="C8" s="24">
        <f>C9-C7</f>
        <v>60</v>
      </c>
      <c r="D8" s="24">
        <v>2024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0</v>
      </c>
      <c r="D10" s="24"/>
    </row>
    <row r="11" spans="1:5" x14ac:dyDescent="0.25">
      <c r="A11" s="15"/>
      <c r="B11" s="25"/>
      <c r="C11" s="26">
        <f>C10%</f>
        <v>0</v>
      </c>
      <c r="D11" s="26"/>
    </row>
    <row r="12" spans="1:5" x14ac:dyDescent="0.25">
      <c r="A12" s="15" t="s">
        <v>21</v>
      </c>
      <c r="B12" s="18"/>
      <c r="C12" s="19">
        <f>C6*C11</f>
        <v>0</v>
      </c>
      <c r="D12" s="22"/>
    </row>
    <row r="13" spans="1:5" x14ac:dyDescent="0.25">
      <c r="A13" s="15" t="s">
        <v>22</v>
      </c>
      <c r="B13" s="18"/>
      <c r="C13" s="19">
        <f>C6-C12</f>
        <v>3500</v>
      </c>
      <c r="D13" s="22"/>
    </row>
    <row r="14" spans="1:5" x14ac:dyDescent="0.25">
      <c r="A14" s="15" t="s">
        <v>15</v>
      </c>
      <c r="B14" s="18"/>
      <c r="C14" s="19">
        <f>C5</f>
        <v>27000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v>11500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ACA</v>
      </c>
      <c r="B18" s="7"/>
      <c r="C18" s="29">
        <v>453</v>
      </c>
      <c r="D18" s="24"/>
    </row>
    <row r="19" spans="1:5" x14ac:dyDescent="0.25">
      <c r="A19" s="15" t="s">
        <v>73</v>
      </c>
      <c r="B19" s="6"/>
      <c r="C19" s="30">
        <f>C18*C16</f>
        <v>5209500</v>
      </c>
      <c r="D19" s="72"/>
      <c r="E19" s="65"/>
    </row>
    <row r="20" spans="1:5" x14ac:dyDescent="0.25">
      <c r="A20" s="15" t="s">
        <v>24</v>
      </c>
      <c r="C20" s="31">
        <f>C19*90%</f>
        <v>4688550</v>
      </c>
      <c r="D20" s="30"/>
      <c r="E20" s="65"/>
    </row>
    <row r="21" spans="1:5" x14ac:dyDescent="0.25">
      <c r="A21" s="15" t="s">
        <v>25</v>
      </c>
      <c r="C21" s="31">
        <f>C19*80%</f>
        <v>4167600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1585500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1">
        <f>C19*0.025/12</f>
        <v>10853.125</v>
      </c>
      <c r="D25" s="31"/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O29" sqref="O29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414.95219999999995</v>
      </c>
      <c r="C2" s="4">
        <f t="shared" ref="C2:C16" si="1">B2*1.2</f>
        <v>497.94263999999993</v>
      </c>
      <c r="D2" s="4">
        <f t="shared" ref="D2:D16" si="2">C2*1.2</f>
        <v>597.53116799999987</v>
      </c>
      <c r="E2" s="5">
        <f t="shared" ref="E2:E16" si="3">R2</f>
        <v>4500000</v>
      </c>
      <c r="F2" s="4">
        <f t="shared" ref="F2:F15" si="4">ROUND((E2/B2),0)</f>
        <v>10845</v>
      </c>
      <c r="G2" s="4">
        <f t="shared" ref="G2:G15" si="5">ROUND((E2/C2),0)</f>
        <v>9037</v>
      </c>
      <c r="H2" s="4">
        <f t="shared" ref="H2:H15" si="6">ROUND((E2/D2),0)</f>
        <v>7531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f>38.55*10.764</f>
        <v>414.95219999999995</v>
      </c>
      <c r="R2" s="74">
        <v>4500000</v>
      </c>
      <c r="S2" s="2" t="s">
        <v>84</v>
      </c>
    </row>
    <row r="3" spans="1:19" x14ac:dyDescent="0.25">
      <c r="A3" s="4">
        <v>2</v>
      </c>
      <c r="B3" s="4">
        <f t="shared" si="0"/>
        <v>414.95219999999995</v>
      </c>
      <c r="C3" s="4">
        <f t="shared" si="1"/>
        <v>497.94263999999993</v>
      </c>
      <c r="D3" s="4">
        <f t="shared" si="2"/>
        <v>597.53116799999987</v>
      </c>
      <c r="E3" s="5">
        <f t="shared" si="3"/>
        <v>4500000</v>
      </c>
      <c r="F3" s="4">
        <f t="shared" si="4"/>
        <v>10845</v>
      </c>
      <c r="G3" s="4">
        <f t="shared" si="5"/>
        <v>9037</v>
      </c>
      <c r="H3" s="4">
        <f t="shared" si="6"/>
        <v>7531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f>38.55*10.764</f>
        <v>414.95219999999995</v>
      </c>
      <c r="R3" s="74">
        <v>4500000</v>
      </c>
      <c r="S3" s="2" t="s">
        <v>85</v>
      </c>
    </row>
    <row r="4" spans="1:19" x14ac:dyDescent="0.25">
      <c r="A4" s="4">
        <v>3</v>
      </c>
      <c r="B4" s="4">
        <f t="shared" si="0"/>
        <v>461.56031999999999</v>
      </c>
      <c r="C4" s="4">
        <f t="shared" si="1"/>
        <v>553.87238400000001</v>
      </c>
      <c r="D4" s="4">
        <f t="shared" si="2"/>
        <v>664.64686080000001</v>
      </c>
      <c r="E4" s="5">
        <f t="shared" si="3"/>
        <v>5200000</v>
      </c>
      <c r="F4" s="4">
        <f t="shared" si="4"/>
        <v>11266</v>
      </c>
      <c r="G4" s="4">
        <f t="shared" si="5"/>
        <v>9388</v>
      </c>
      <c r="H4" s="4">
        <f t="shared" si="6"/>
        <v>7824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>42.88*10.764</f>
        <v>461.56031999999999</v>
      </c>
      <c r="R4" s="75">
        <v>5200000</v>
      </c>
      <c r="S4" s="2" t="s">
        <v>86</v>
      </c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ref="Q2:Q10" si="10">P5/1.2</f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/>
    </row>
    <row r="25" spans="1:19" s="10" customFormat="1" x14ac:dyDescent="0.25">
      <c r="F25" s="69"/>
    </row>
    <row r="26" spans="1:19" s="10" customFormat="1" x14ac:dyDescent="0.25">
      <c r="F26" s="69"/>
    </row>
    <row r="27" spans="1:19" s="10" customFormat="1" x14ac:dyDescent="0.25">
      <c r="F27" s="69"/>
    </row>
    <row r="28" spans="1:19" s="10" customFormat="1" x14ac:dyDescent="0.25">
      <c r="C28" s="67" t="s">
        <v>74</v>
      </c>
      <c r="D28" s="67"/>
      <c r="F28" s="52" t="s">
        <v>83</v>
      </c>
      <c r="G28" s="52">
        <v>453</v>
      </c>
    </row>
    <row r="29" spans="1:19" s="10" customFormat="1" x14ac:dyDescent="0.25">
      <c r="C29" s="67" t="s">
        <v>1</v>
      </c>
      <c r="D29" s="67"/>
      <c r="F29" s="52" t="s">
        <v>71</v>
      </c>
      <c r="G29" s="52">
        <v>498</v>
      </c>
      <c r="H29" s="10">
        <f>G29/G28</f>
        <v>1.0993377483443709</v>
      </c>
    </row>
    <row r="30" spans="1:19" s="10" customFormat="1" x14ac:dyDescent="0.25">
      <c r="F30" s="52" t="s">
        <v>72</v>
      </c>
      <c r="G30" s="52">
        <v>11000</v>
      </c>
    </row>
    <row r="31" spans="1:19" s="10" customFormat="1" x14ac:dyDescent="0.25">
      <c r="C31" s="70"/>
      <c r="D31" s="70"/>
      <c r="F31" s="70" t="s">
        <v>73</v>
      </c>
      <c r="G31" s="70">
        <f>G28*G30</f>
        <v>4983000</v>
      </c>
      <c r="H31" s="10" t="e">
        <f>G31/D29</f>
        <v>#DIV/0!</v>
      </c>
    </row>
    <row r="32" spans="1:19" s="10" customFormat="1" x14ac:dyDescent="0.25">
      <c r="C32" s="70"/>
      <c r="D32" s="70"/>
      <c r="F32" s="70" t="s">
        <v>24</v>
      </c>
      <c r="G32" s="70">
        <f>G31*90%</f>
        <v>4484700</v>
      </c>
    </row>
    <row r="33" spans="3:7" s="10" customFormat="1" x14ac:dyDescent="0.25">
      <c r="C33" s="70"/>
      <c r="D33" s="70"/>
      <c r="F33" s="70" t="s">
        <v>25</v>
      </c>
      <c r="G33" s="70">
        <f>G31*80%</f>
        <v>3986400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2024-11-23T07:30:52Z</dcterms:modified>
</cp:coreProperties>
</file>