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E17" i="1"/>
  <c r="D17" i="1"/>
  <c r="D18" i="1"/>
  <c r="T11" i="10"/>
  <c r="T8" i="11"/>
  <c r="S3" i="1"/>
  <c r="O20" i="1" l="1"/>
  <c r="O19" i="1"/>
  <c r="O18" i="1"/>
  <c r="O17" i="1"/>
  <c r="A7" i="1"/>
  <c r="K27" i="1" l="1"/>
  <c r="K26" i="1"/>
  <c r="E25" i="1"/>
  <c r="I24" i="1"/>
  <c r="E24" i="1"/>
  <c r="A38" i="1"/>
  <c r="A36" i="1"/>
  <c r="G6" i="1"/>
  <c r="I25" i="1"/>
  <c r="I26" i="1"/>
  <c r="I27" i="1"/>
  <c r="I28" i="1"/>
  <c r="I29" i="1"/>
  <c r="I30" i="1"/>
  <c r="I23" i="1"/>
  <c r="F29" i="1"/>
  <c r="F30" i="1"/>
  <c r="F28" i="1"/>
  <c r="G25" i="1"/>
  <c r="E26" i="1"/>
  <c r="E27" i="1"/>
  <c r="E28" i="1"/>
  <c r="E29" i="1"/>
  <c r="E30" i="1"/>
  <c r="E23" i="1"/>
  <c r="A18" i="1"/>
  <c r="B18" i="1"/>
  <c r="B17" i="1"/>
  <c r="C14" i="1" l="1"/>
  <c r="D12" i="1"/>
  <c r="C12" i="1"/>
  <c r="B12" i="1"/>
  <c r="T3" i="1"/>
  <c r="T2" i="1"/>
  <c r="O8" i="1"/>
  <c r="O9" i="1" s="1"/>
  <c r="O6" i="1"/>
  <c r="O4" i="1"/>
  <c r="O3" i="1"/>
  <c r="O12" i="1" s="1"/>
  <c r="O10" i="1" l="1"/>
  <c r="O11" i="1" s="1"/>
  <c r="O13" i="1" s="1"/>
  <c r="O16" i="1" s="1"/>
  <c r="B4" i="1" l="1"/>
</calcChain>
</file>

<file path=xl/sharedStrings.xml><?xml version="1.0" encoding="utf-8"?>
<sst xmlns="http://schemas.openxmlformats.org/spreadsheetml/2006/main" count="34" uniqueCount="33">
  <si>
    <t>28.06.2016</t>
  </si>
  <si>
    <t>BU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</si>
  <si>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</si>
  <si>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</si>
  <si>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</si>
  <si>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</si>
  <si>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</si>
  <si>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</si>
  <si>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</si>
  <si>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</si>
  <si>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</si>
  <si>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</si>
  <si>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</si>
  <si>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</si>
  <si>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RV</t>
  </si>
  <si>
    <t>DV</t>
  </si>
  <si>
    <t>IV</t>
  </si>
  <si>
    <t>Rental Value</t>
  </si>
  <si>
    <t>Measurement</t>
  </si>
  <si>
    <t>Carpet</t>
  </si>
  <si>
    <t>FB</t>
  </si>
  <si>
    <t>DB</t>
  </si>
  <si>
    <t>IGR</t>
  </si>
  <si>
    <t>Price Indicators</t>
  </si>
  <si>
    <t>CA</t>
  </si>
  <si>
    <t>BA</t>
  </si>
  <si>
    <t>Sa</t>
  </si>
  <si>
    <t>Value</t>
  </si>
  <si>
    <t>ROC</t>
  </si>
  <si>
    <t>ROB</t>
  </si>
  <si>
    <t>ROS</t>
  </si>
  <si>
    <t>As per Approved plan, the composition of Residential flat is M.P. Room + Alcove + Balcony + Bathroom + W.C. + Passage (1RK+Balcony Area) But as per Site Inspection, Alcove area converted into Bedroom &amp; Balcony and passage area converted into Kitchen. At present, the composition of flat is 1 Bedroom + Living room + Kitchen + Bath + W.C. (1BHK flat).</t>
  </si>
  <si>
    <t xml:space="preserve">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</si>
</sst>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0" fillId="3" borderId="0" xfId="0" applyFill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7325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77742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0542" cy="7297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87268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0068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58434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2434" cy="738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87013</xdr:colOff>
      <xdr:row>37</xdr:row>
      <xdr:rowOff>181984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1013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7325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36</xdr:row>
      <xdr:rowOff>58115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6916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77742</xdr:colOff>
      <xdr:row>39</xdr:row>
      <xdr:rowOff>96300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0542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tabSelected="1" workbookViewId="0">
      <selection activeCell="O16" sqref="O16"/>
    </sheetView>
  </sheetViews>
  <sheetFormatPr defaultRowHeight="15" x14ac:dyDescent="0.25"/>
  <cols>
    <col min="3" max="3" width="12.5703125" bestFit="1" customWidth="1"/>
    <col min="4" max="4" width="9.28515625" bestFit="1" customWidth="1"/>
    <col min="7" max="7" width="12.5703125" bestFit="1" customWidth="1"/>
    <col min="14" max="14" width="19.5703125" bestFit="1" customWidth="1"/>
    <col min="15" max="15" width="12.140625" bestFit="1" customWidth="1"/>
  </cols>
  <sheetData>
    <row r="1" spans="1:20" ht="16.5" x14ac:dyDescent="0.3">
      <c r="A1" t="s">
        <v>0</v>
      </c>
      <c r="N1" s="1" t="s">
        <v>2</v>
      </c>
      <c r="O1" s="2">
        <v>5500</v>
      </c>
      <c r="S1">
        <v>2024</v>
      </c>
      <c r="T1">
        <v>26620</v>
      </c>
    </row>
    <row r="2" spans="1:20" ht="82.5" x14ac:dyDescent="0.3">
      <c r="N2" s="3" t="s">
        <v>3</v>
      </c>
      <c r="O2" s="2">
        <v>2600</v>
      </c>
      <c r="S2">
        <v>6</v>
      </c>
      <c r="T2">
        <f>T1/100*105</f>
        <v>27951</v>
      </c>
    </row>
    <row r="3" spans="1:20" ht="16.5" x14ac:dyDescent="0.3">
      <c r="A3" t="s">
        <v>1</v>
      </c>
      <c r="B3">
        <v>39.39</v>
      </c>
      <c r="N3" s="1" t="s">
        <v>4</v>
      </c>
      <c r="O3" s="2">
        <f>O1-O2</f>
        <v>2900</v>
      </c>
      <c r="S3">
        <f>S1-S2</f>
        <v>2018</v>
      </c>
      <c r="T3">
        <f>T2/10.764</f>
        <v>2596.711259754738</v>
      </c>
    </row>
    <row r="4" spans="1:20" ht="16.5" x14ac:dyDescent="0.3">
      <c r="B4">
        <f>B3*10.764</f>
        <v>423.99395999999996</v>
      </c>
      <c r="N4" s="1" t="s">
        <v>5</v>
      </c>
      <c r="O4" s="2">
        <f>O2*1</f>
        <v>2600</v>
      </c>
    </row>
    <row r="5" spans="1:20" ht="16.5" x14ac:dyDescent="0.3">
      <c r="B5">
        <v>424</v>
      </c>
      <c r="G5" s="14">
        <v>377</v>
      </c>
      <c r="N5" s="1" t="s">
        <v>6</v>
      </c>
      <c r="O5" s="4">
        <v>6</v>
      </c>
    </row>
    <row r="6" spans="1:20" ht="16.5" x14ac:dyDescent="0.3">
      <c r="G6" s="14">
        <f>G5*6300</f>
        <v>2375100</v>
      </c>
      <c r="N6" s="1" t="s">
        <v>7</v>
      </c>
      <c r="O6" s="4">
        <f>O7-O5</f>
        <v>54</v>
      </c>
    </row>
    <row r="7" spans="1:20" ht="16.5" x14ac:dyDescent="0.3">
      <c r="A7">
        <f>2024-5</f>
        <v>2019</v>
      </c>
      <c r="G7" s="14"/>
      <c r="N7" s="1" t="s">
        <v>8</v>
      </c>
      <c r="O7" s="4">
        <v>60</v>
      </c>
    </row>
    <row r="8" spans="1:20" ht="49.5" x14ac:dyDescent="0.3">
      <c r="A8" t="s">
        <v>18</v>
      </c>
      <c r="N8" s="3" t="s">
        <v>9</v>
      </c>
      <c r="O8" s="4">
        <f>90*O5/O7</f>
        <v>9</v>
      </c>
    </row>
    <row r="9" spans="1:20" ht="16.5" x14ac:dyDescent="0.3">
      <c r="A9" t="s">
        <v>19</v>
      </c>
      <c r="B9">
        <v>262</v>
      </c>
      <c r="N9" s="1"/>
      <c r="O9" s="5">
        <f>O8%</f>
        <v>0.09</v>
      </c>
    </row>
    <row r="10" spans="1:20" ht="16.5" x14ac:dyDescent="0.3">
      <c r="A10" t="s">
        <v>20</v>
      </c>
      <c r="B10">
        <v>38</v>
      </c>
      <c r="N10" s="1" t="s">
        <v>10</v>
      </c>
      <c r="O10" s="2">
        <f>O4*O9</f>
        <v>234</v>
      </c>
    </row>
    <row r="11" spans="1:20" ht="16.5" x14ac:dyDescent="0.3">
      <c r="A11" t="s">
        <v>21</v>
      </c>
      <c r="B11">
        <v>14</v>
      </c>
      <c r="N11" s="1" t="s">
        <v>11</v>
      </c>
      <c r="O11" s="2">
        <f>O4-O10</f>
        <v>2366</v>
      </c>
    </row>
    <row r="12" spans="1:20" ht="16.5" x14ac:dyDescent="0.3">
      <c r="B12" s="12">
        <f>SUM(B9:B11)</f>
        <v>314</v>
      </c>
      <c r="C12">
        <f>B12*1.2</f>
        <v>376.8</v>
      </c>
      <c r="D12">
        <f>C12*1.2</f>
        <v>452.16</v>
      </c>
      <c r="N12" s="1" t="s">
        <v>4</v>
      </c>
      <c r="O12" s="2">
        <f>O3</f>
        <v>2900</v>
      </c>
    </row>
    <row r="13" spans="1:20" ht="16.5" x14ac:dyDescent="0.3">
      <c r="N13" s="1" t="s">
        <v>12</v>
      </c>
      <c r="O13" s="2">
        <f>O12+O11</f>
        <v>5266</v>
      </c>
      <c r="Q13" s="13"/>
    </row>
    <row r="14" spans="1:20" ht="16.5" x14ac:dyDescent="0.3">
      <c r="C14">
        <f>B5/B12</f>
        <v>1.3503184713375795</v>
      </c>
      <c r="N14" s="1"/>
      <c r="O14" s="4"/>
    </row>
    <row r="15" spans="1:20" ht="16.5" x14ac:dyDescent="0.3">
      <c r="N15" s="6" t="s">
        <v>13</v>
      </c>
      <c r="O15" s="7">
        <v>424</v>
      </c>
    </row>
    <row r="16" spans="1:20" ht="16.5" x14ac:dyDescent="0.3">
      <c r="A16" t="s">
        <v>22</v>
      </c>
      <c r="N16" s="6" t="s">
        <v>32</v>
      </c>
      <c r="O16" s="8">
        <f>O13*O15</f>
        <v>2232784</v>
      </c>
      <c r="P16" s="13"/>
    </row>
    <row r="17" spans="1:15" ht="16.5" x14ac:dyDescent="0.3">
      <c r="A17">
        <v>32.880000000000003</v>
      </c>
      <c r="B17">
        <f>A17*10.764</f>
        <v>353.92032</v>
      </c>
      <c r="D17" s="13">
        <f>C18/354</f>
        <v>4802.2598870056499</v>
      </c>
      <c r="E17" s="13">
        <f>D17/1.2</f>
        <v>4001.883239171375</v>
      </c>
      <c r="F17" s="13">
        <f>G1617/100*110</f>
        <v>0</v>
      </c>
      <c r="N17" s="9" t="s">
        <v>14</v>
      </c>
      <c r="O17" s="10">
        <f>O16*90%</f>
        <v>2009505.6</v>
      </c>
    </row>
    <row r="18" spans="1:15" ht="16.5" x14ac:dyDescent="0.3">
      <c r="A18">
        <f>A17*1.1</f>
        <v>36.168000000000006</v>
      </c>
      <c r="B18">
        <f>A18*10.764</f>
        <v>389.31235200000003</v>
      </c>
      <c r="C18" s="14">
        <v>1700000</v>
      </c>
      <c r="D18" s="14">
        <f>C18/B18</f>
        <v>4366.6736780034144</v>
      </c>
      <c r="N18" s="9" t="s">
        <v>15</v>
      </c>
      <c r="O18" s="10">
        <f>O16*80%</f>
        <v>1786227.2000000002</v>
      </c>
    </row>
    <row r="19" spans="1:15" ht="16.5" x14ac:dyDescent="0.3">
      <c r="N19" s="9" t="s">
        <v>16</v>
      </c>
      <c r="O19" s="10">
        <f>O15*O2</f>
        <v>1102400</v>
      </c>
    </row>
    <row r="20" spans="1:15" ht="16.5" x14ac:dyDescent="0.3">
      <c r="N20" s="11" t="s">
        <v>17</v>
      </c>
      <c r="O20" s="10">
        <f>O16*0.025/12</f>
        <v>4651.6333333333341</v>
      </c>
    </row>
    <row r="21" spans="1:15" x14ac:dyDescent="0.25">
      <c r="A21" t="s">
        <v>23</v>
      </c>
    </row>
    <row r="22" spans="1:15" x14ac:dyDescent="0.25">
      <c r="A22" t="s">
        <v>24</v>
      </c>
      <c r="B22" t="s">
        <v>25</v>
      </c>
      <c r="C22" t="s">
        <v>26</v>
      </c>
      <c r="D22" t="s">
        <v>27</v>
      </c>
      <c r="E22" t="s">
        <v>28</v>
      </c>
      <c r="F22" t="s">
        <v>29</v>
      </c>
      <c r="G22" t="s">
        <v>30</v>
      </c>
    </row>
    <row r="23" spans="1:15" x14ac:dyDescent="0.25">
      <c r="A23">
        <v>281</v>
      </c>
      <c r="D23">
        <v>1632000</v>
      </c>
      <c r="E23">
        <f>D23/A23</f>
        <v>5807.8291814946615</v>
      </c>
      <c r="I23">
        <f>E23/1.2</f>
        <v>4839.8576512455511</v>
      </c>
    </row>
    <row r="24" spans="1:15" x14ac:dyDescent="0.25">
      <c r="A24">
        <v>304</v>
      </c>
      <c r="D24">
        <v>1766000</v>
      </c>
      <c r="E24">
        <f>D24/A24</f>
        <v>5809.2105263157891</v>
      </c>
      <c r="I24">
        <f>E24/1.2</f>
        <v>4841.0087719298244</v>
      </c>
    </row>
    <row r="25" spans="1:15" x14ac:dyDescent="0.25">
      <c r="A25" s="12"/>
      <c r="B25" s="12"/>
      <c r="C25" s="12">
        <v>400</v>
      </c>
      <c r="D25" s="12">
        <v>2100000</v>
      </c>
      <c r="E25" s="12" t="e">
        <f>D25/A25</f>
        <v>#DIV/0!</v>
      </c>
      <c r="F25" s="12"/>
      <c r="G25" s="12">
        <f>D25/C25</f>
        <v>5250</v>
      </c>
      <c r="H25" s="12"/>
      <c r="I25" s="12">
        <f>G25*1.2</f>
        <v>6300</v>
      </c>
    </row>
    <row r="26" spans="1:15" x14ac:dyDescent="0.25">
      <c r="A26" s="12">
        <v>600</v>
      </c>
      <c r="B26" s="12"/>
      <c r="C26" s="12"/>
      <c r="D26" s="12">
        <v>4500000</v>
      </c>
      <c r="E26" s="12">
        <f t="shared" ref="E26:E30" si="0">D26/A26</f>
        <v>7500</v>
      </c>
      <c r="F26" s="12"/>
      <c r="G26" s="12"/>
      <c r="H26" s="12"/>
      <c r="I26" s="12">
        <f t="shared" ref="I26:I30" si="1">E26/1.2</f>
        <v>6250</v>
      </c>
      <c r="K26">
        <f>E26/1.35</f>
        <v>5555.5555555555547</v>
      </c>
    </row>
    <row r="27" spans="1:15" x14ac:dyDescent="0.25">
      <c r="A27">
        <v>396</v>
      </c>
      <c r="D27">
        <v>2500000</v>
      </c>
      <c r="E27">
        <f t="shared" si="0"/>
        <v>6313.1313131313127</v>
      </c>
      <c r="I27">
        <f t="shared" si="1"/>
        <v>5260.9427609427612</v>
      </c>
      <c r="K27">
        <f>E27/1.35</f>
        <v>4676.3935652824539</v>
      </c>
    </row>
    <row r="28" spans="1:15" x14ac:dyDescent="0.25">
      <c r="B28">
        <v>350</v>
      </c>
      <c r="D28">
        <v>2100000</v>
      </c>
      <c r="E28" t="e">
        <f t="shared" si="0"/>
        <v>#DIV/0!</v>
      </c>
      <c r="F28">
        <f>D28/B28</f>
        <v>6000</v>
      </c>
      <c r="I28" t="e">
        <f t="shared" si="1"/>
        <v>#DIV/0!</v>
      </c>
    </row>
    <row r="29" spans="1:15" x14ac:dyDescent="0.25">
      <c r="A29" s="12">
        <v>390</v>
      </c>
      <c r="B29" s="12">
        <v>650</v>
      </c>
      <c r="C29" s="12"/>
      <c r="D29" s="12">
        <v>3000000</v>
      </c>
      <c r="E29" s="12">
        <f t="shared" si="0"/>
        <v>7692.3076923076924</v>
      </c>
      <c r="F29" s="12">
        <f t="shared" ref="F29:F30" si="2">D29/B29</f>
        <v>4615.3846153846152</v>
      </c>
      <c r="G29" s="12"/>
      <c r="H29" s="12"/>
      <c r="I29" s="12">
        <f t="shared" si="1"/>
        <v>6410.2564102564102</v>
      </c>
    </row>
    <row r="30" spans="1:15" x14ac:dyDescent="0.25">
      <c r="E30" t="e">
        <f t="shared" si="0"/>
        <v>#DIV/0!</v>
      </c>
      <c r="F30" t="e">
        <f t="shared" si="2"/>
        <v>#DIV/0!</v>
      </c>
      <c r="I30" t="e">
        <f t="shared" si="1"/>
        <v>#DIV/0!</v>
      </c>
    </row>
    <row r="35" spans="1:14" x14ac:dyDescent="0.25">
      <c r="A35">
        <v>26.95</v>
      </c>
    </row>
    <row r="36" spans="1:14" ht="55.5" customHeight="1" x14ac:dyDescent="0.25">
      <c r="A36">
        <f>A35*10.764</f>
        <v>290.08979999999997</v>
      </c>
      <c r="F36" s="15" t="s">
        <v>31</v>
      </c>
      <c r="G36" s="15"/>
      <c r="H36" s="15"/>
      <c r="I36" s="15"/>
      <c r="J36" s="15"/>
      <c r="K36" s="15"/>
      <c r="L36" s="15"/>
      <c r="M36" s="15"/>
      <c r="N36" s="15"/>
    </row>
    <row r="37" spans="1:14" x14ac:dyDescent="0.25">
      <c r="A37">
        <v>1500000</v>
      </c>
    </row>
    <row r="38" spans="1:14" x14ac:dyDescent="0.25">
      <c r="A38">
        <f>A37/A36</f>
        <v>5170.8126242287735</v>
      </c>
    </row>
  </sheetData>
  <mergeCells count="1">
    <mergeCell ref="F36:N3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9:T11"/>
  <sheetViews>
    <sheetView workbookViewId="0">
      <selection activeCell="S14" sqref="S14"/>
    </sheetView>
  </sheetViews>
  <sheetFormatPr defaultRowHeight="15" x14ac:dyDescent="0.25"/>
  <sheetData>
    <row r="9" spans="20:20" x14ac:dyDescent="0.25">
      <c r="T9">
        <v>2100000</v>
      </c>
    </row>
    <row r="10" spans="20:20" x14ac:dyDescent="0.25">
      <c r="T10">
        <v>350</v>
      </c>
    </row>
    <row r="11" spans="20:20" x14ac:dyDescent="0.25">
      <c r="T11">
        <f>T9/T10</f>
        <v>6000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6:T8"/>
  <sheetViews>
    <sheetView workbookViewId="0">
      <selection activeCell="U9" sqref="U9"/>
    </sheetView>
  </sheetViews>
  <sheetFormatPr defaultRowHeight="15" x14ac:dyDescent="0.25"/>
  <sheetData>
    <row r="6" spans="20:20" x14ac:dyDescent="0.25">
      <c r="T6">
        <v>3000000</v>
      </c>
    </row>
    <row r="7" spans="20:20" x14ac:dyDescent="0.25">
      <c r="T7">
        <v>650</v>
      </c>
    </row>
    <row r="8" spans="20:20" x14ac:dyDescent="0.25">
      <c r="T8">
        <f>T6/T7</f>
        <v>4615.3846153846152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7" sqref="R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2024-12-02T06:38:18Z</dcterms:modified>
</cp:coreProperties>
</file>