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Dipti Deep Mahajan\"/>
    </mc:Choice>
  </mc:AlternateContent>
  <xr:revisionPtr revIDLastSave="0" documentId="13_ncr:1_{5997B151-91F5-4654-A5AA-FE21D570CC4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22" i="4" l="1"/>
  <c r="Q3" i="4" l="1"/>
  <c r="S3" i="4"/>
  <c r="Q2" i="4"/>
  <c r="S2" i="4"/>
  <c r="O20" i="4" l="1"/>
  <c r="G24" i="4"/>
  <c r="H21" i="4"/>
  <c r="H20" i="4"/>
  <c r="H19" i="4"/>
  <c r="H30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<sst xmlns="http://schemas.openxmlformats.org/spreadsheetml/2006/main" count="33" uniqueCount="30">
  <si>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</si>
  <si>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</si>
  <si>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</si>
  <si>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</si>
  <si>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</si>
  <si>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</si>
  <si>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</si>
  <si>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</si>
  <si>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</si>
  <si>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</si>
  <si>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</si>
  <si>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</si>
  <si>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</si>
  <si>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1405, 14th Floor, Sairama Autograph, Plot No. 7, Sector 17, Village - Panvel</t>
  </si>
  <si>
    <t>loan - 55 lakhs</t>
  </si>
  <si>
    <t>av</t>
  </si>
  <si>
    <t>agreement  = 24.10.24</t>
  </si>
  <si>
    <t>sd</t>
  </si>
  <si>
    <t>rd</t>
  </si>
  <si>
    <t>bv</t>
  </si>
  <si>
    <t>ca</t>
  </si>
  <si>
    <t>pro. Bal</t>
  </si>
  <si>
    <t>ser. Slab</t>
  </si>
  <si>
    <t>rate</t>
  </si>
  <si>
    <t>fmv</t>
  </si>
  <si>
    <t>1 car parking</t>
  </si>
  <si>
    <t>bua</t>
  </si>
  <si>
    <t>29.11.22</t>
  </si>
  <si>
    <t>24.11.22</t>
  </si>
  <si>
    <t>ls - 1.16 cr.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</si>
</sst>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58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9B59E1-A1AF-419D-B38C-D6EA3E745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610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600E6A-1295-49BB-97F3-9A7370C08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067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458455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B5BED2-24BA-496F-B2C0-C3358ED36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92855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527665-9E17-40E3-96E3-D47AC2770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5F5B57-5ACF-47BC-99DA-FE4A5364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334613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D7A587-2165-4D26-8B24-CD5A2D92E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69013" cy="8507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369C6C-DE9B-4A11-9E06-F73C72347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97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43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D53A73-41BC-42FC-A327-5498D440C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1354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582212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69CBE4-2FE5-4377-BEEF-A211CE4C2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07012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3" sqref="H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744.77838239999994</v>
      </c>
      <c r="C2" s="4">
        <f>B2*1.2</f>
        <v>893.73405887999991</v>
      </c>
      <c r="D2" s="4">
        <f t="shared" ref="D2:D13" si="2">C2*1.2</f>
        <v>1072.4808706559998</v>
      </c>
      <c r="E2" s="5">
        <f t="shared" ref="E2:E13" si="3">R2</f>
        <v>12008929</v>
      </c>
      <c r="F2" s="10">
        <f t="shared" ref="F2:F13" si="4">ROUND((E2/B2),0)</f>
        <v>16124</v>
      </c>
      <c r="G2" s="10">
        <f t="shared" ref="G2:G13" si="5">ROUND((E2/C2),0)</f>
        <v>13437</v>
      </c>
      <c r="H2" s="10">
        <f t="shared" ref="H2:H13" si="6">ROUND((E2/D2),0)</f>
        <v>11197</v>
      </c>
      <c r="I2" s="4" t="e">
        <f>#REF!</f>
        <v>#REF!</v>
      </c>
      <c r="J2" s="4">
        <f t="shared" ref="J2:J13" si="7">S2</f>
        <v>69.191599999999994</v>
      </c>
      <c r="O2">
        <v>0</v>
      </c>
      <c r="P2">
        <f t="shared" ref="P2:P12" si="8">O2/1.2</f>
        <v>0</v>
      </c>
      <c r="Q2">
        <f>S2*10.764</f>
        <v>744.77838239999994</v>
      </c>
      <c r="R2" s="2">
        <v>12008929</v>
      </c>
      <c r="S2" s="8">
        <f>67.624+1.5676</f>
        <v>69.191599999999994</v>
      </c>
      <c r="T2" s="8" t="s">
        <v>27</v>
      </c>
    </row>
    <row r="3" spans="1:20" x14ac:dyDescent="0.25">
      <c r="A3" s="4">
        <f t="shared" si="0"/>
        <v>0</v>
      </c>
      <c r="B3" s="4">
        <f t="shared" si="1"/>
        <v>606.12084000000004</v>
      </c>
      <c r="C3" s="4">
        <f t="shared" ref="C3:C15" si="9">B3*1.2</f>
        <v>727.34500800000001</v>
      </c>
      <c r="D3" s="4">
        <f t="shared" si="2"/>
        <v>872.81400959999996</v>
      </c>
      <c r="E3" s="5">
        <f t="shared" si="3"/>
        <v>8929464</v>
      </c>
      <c r="F3" s="15">
        <f t="shared" si="4"/>
        <v>14732</v>
      </c>
      <c r="G3" s="10">
        <f t="shared" si="5"/>
        <v>12277</v>
      </c>
      <c r="H3" s="10">
        <f t="shared" si="6"/>
        <v>10231</v>
      </c>
      <c r="I3" s="4" t="e">
        <f>#REF!</f>
        <v>#REF!</v>
      </c>
      <c r="J3" s="4">
        <f t="shared" si="7"/>
        <v>56.31</v>
      </c>
      <c r="O3">
        <v>0</v>
      </c>
      <c r="P3">
        <f t="shared" si="8"/>
        <v>0</v>
      </c>
      <c r="Q3">
        <f>S3*10.764</f>
        <v>606.12084000000004</v>
      </c>
      <c r="R3" s="2">
        <v>8929464</v>
      </c>
      <c r="S3" s="8">
        <f>49.712+4.787+1.811</f>
        <v>56.31</v>
      </c>
      <c r="T3" s="8" t="s">
        <v>28</v>
      </c>
    </row>
    <row r="4" spans="1:20" x14ac:dyDescent="0.25">
      <c r="A4" s="4">
        <f t="shared" si="0"/>
        <v>0</v>
      </c>
      <c r="B4" s="4">
        <f t="shared" si="1"/>
        <v>518</v>
      </c>
      <c r="C4" s="4">
        <f t="shared" si="9"/>
        <v>621.6</v>
      </c>
      <c r="D4" s="4">
        <f t="shared" si="2"/>
        <v>745.92</v>
      </c>
      <c r="E4" s="5">
        <f t="shared" si="3"/>
        <v>8500000</v>
      </c>
      <c r="F4" s="10">
        <f t="shared" si="4"/>
        <v>16409</v>
      </c>
      <c r="G4" s="10">
        <f t="shared" si="5"/>
        <v>13674</v>
      </c>
      <c r="H4" s="10">
        <f t="shared" si="6"/>
        <v>11395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518</v>
      </c>
      <c r="R4" s="2">
        <v>8500000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750</v>
      </c>
      <c r="C5" s="4">
        <f t="shared" si="9"/>
        <v>900</v>
      </c>
      <c r="D5" s="4">
        <f t="shared" si="2"/>
        <v>1080</v>
      </c>
      <c r="E5" s="5">
        <f t="shared" si="3"/>
        <v>12000000</v>
      </c>
      <c r="F5" s="10">
        <f t="shared" si="4"/>
        <v>16000</v>
      </c>
      <c r="G5" s="10">
        <f t="shared" si="5"/>
        <v>13333</v>
      </c>
      <c r="H5" s="10">
        <f t="shared" si="6"/>
        <v>11111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750</v>
      </c>
      <c r="R5" s="2">
        <v>12000000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950</v>
      </c>
      <c r="C6" s="4">
        <f t="shared" si="9"/>
        <v>1140</v>
      </c>
      <c r="D6" s="4">
        <f t="shared" si="2"/>
        <v>1368</v>
      </c>
      <c r="E6" s="5">
        <f t="shared" si="3"/>
        <v>13500000</v>
      </c>
      <c r="F6" s="10">
        <f t="shared" si="4"/>
        <v>14211</v>
      </c>
      <c r="G6" s="10">
        <f t="shared" si="5"/>
        <v>11842</v>
      </c>
      <c r="H6" s="10">
        <f t="shared" si="6"/>
        <v>9868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950</v>
      </c>
      <c r="R6" s="2">
        <v>13500000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590</v>
      </c>
      <c r="C7" s="4">
        <f t="shared" si="9"/>
        <v>708</v>
      </c>
      <c r="D7" s="4">
        <f t="shared" si="2"/>
        <v>849.6</v>
      </c>
      <c r="E7" s="5">
        <f t="shared" si="3"/>
        <v>8999000</v>
      </c>
      <c r="F7" s="10">
        <f t="shared" si="4"/>
        <v>15253</v>
      </c>
      <c r="G7" s="10">
        <f t="shared" si="5"/>
        <v>12710</v>
      </c>
      <c r="H7" s="10">
        <f t="shared" si="6"/>
        <v>10592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590</v>
      </c>
      <c r="R7" s="2">
        <v>8999000</v>
      </c>
      <c r="S7" s="8"/>
      <c r="T7" s="8"/>
    </row>
    <row r="8" spans="1:20" x14ac:dyDescent="0.25">
      <c r="A8" s="4">
        <f t="shared" si="0"/>
        <v>0</v>
      </c>
      <c r="B8" s="4">
        <f t="shared" si="1"/>
        <v>518</v>
      </c>
      <c r="C8" s="4">
        <f t="shared" si="9"/>
        <v>621.6</v>
      </c>
      <c r="D8" s="4">
        <f t="shared" si="2"/>
        <v>745.92</v>
      </c>
      <c r="E8" s="5">
        <f t="shared" si="3"/>
        <v>8500000</v>
      </c>
      <c r="F8" s="15">
        <f t="shared" si="4"/>
        <v>16409</v>
      </c>
      <c r="G8" s="10">
        <f t="shared" si="5"/>
        <v>13674</v>
      </c>
      <c r="H8" s="10">
        <f t="shared" si="6"/>
        <v>11395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518</v>
      </c>
      <c r="R8" s="2">
        <v>8500000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728</v>
      </c>
      <c r="C9" s="4">
        <f t="shared" si="9"/>
        <v>873.6</v>
      </c>
      <c r="D9" s="4">
        <f t="shared" si="2"/>
        <v>1048.32</v>
      </c>
      <c r="E9" s="5">
        <f t="shared" si="3"/>
        <v>11900000</v>
      </c>
      <c r="F9" s="10">
        <f t="shared" si="4"/>
        <v>16346</v>
      </c>
      <c r="G9" s="10">
        <f t="shared" si="5"/>
        <v>13622</v>
      </c>
      <c r="H9" s="10">
        <f t="shared" si="6"/>
        <v>11351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728</v>
      </c>
      <c r="R9" s="2">
        <v>11900000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518</v>
      </c>
      <c r="C10" s="4">
        <f t="shared" si="9"/>
        <v>621.6</v>
      </c>
      <c r="D10" s="4">
        <f t="shared" si="2"/>
        <v>745.92</v>
      </c>
      <c r="E10" s="5">
        <f t="shared" si="3"/>
        <v>8900000</v>
      </c>
      <c r="F10" s="15">
        <f t="shared" si="4"/>
        <v>17181</v>
      </c>
      <c r="G10" s="10">
        <f t="shared" si="5"/>
        <v>14318</v>
      </c>
      <c r="H10" s="10">
        <f t="shared" si="6"/>
        <v>11932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518</v>
      </c>
      <c r="R10" s="2">
        <v>8900000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6:24" x14ac:dyDescent="0.25">
      <c r="F18" s="7" t="s">
        <v>13</v>
      </c>
    </row>
    <row r="19" spans="6:24" x14ac:dyDescent="0.25">
      <c r="F19" s="7" t="s">
        <v>20</v>
      </c>
      <c r="G19">
        <v>559</v>
      </c>
      <c r="H19">
        <f>51.886*10.764</f>
        <v>558.50090399999999</v>
      </c>
    </row>
    <row r="20" spans="6:24" x14ac:dyDescent="0.25">
      <c r="F20" s="7" t="s">
        <v>21</v>
      </c>
      <c r="G20">
        <v>51</v>
      </c>
      <c r="H20">
        <f>4.742*10.764</f>
        <v>51.042887999999998</v>
      </c>
      <c r="J20" t="s">
        <v>26</v>
      </c>
      <c r="O20">
        <f>63.237*10.764</f>
        <v>680.68306799999993</v>
      </c>
    </row>
    <row r="21" spans="6:24" x14ac:dyDescent="0.25">
      <c r="F21" s="7" t="s">
        <v>22</v>
      </c>
      <c r="G21">
        <v>15</v>
      </c>
      <c r="H21">
        <f>1.421*10.764</f>
        <v>15.295643999999999</v>
      </c>
      <c r="I21" t="s">
        <v>25</v>
      </c>
    </row>
    <row r="22" spans="6:24" x14ac:dyDescent="0.25">
      <c r="G22" s="6">
        <f>SUM(G19:G21)</f>
        <v>625</v>
      </c>
      <c r="H22" s="6"/>
    </row>
    <row r="23" spans="6:24" x14ac:dyDescent="0.25">
      <c r="F23" s="7" t="s">
        <v>23</v>
      </c>
      <c r="G23">
        <v>16000</v>
      </c>
    </row>
    <row r="24" spans="6:24" x14ac:dyDescent="0.25">
      <c r="F24" s="7" t="s">
        <v>24</v>
      </c>
      <c r="G24">
        <f>G23*G22</f>
        <v>10000000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J25" t="s">
        <v>29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G26" t="s">
        <v>16</v>
      </c>
      <c r="I26" t="s">
        <v>14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G27" t="s">
        <v>15</v>
      </c>
      <c r="H27">
        <v>7366071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G28" t="s">
        <v>17</v>
      </c>
      <c r="H28">
        <v>515700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G29" t="s">
        <v>18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H30">
        <f>SUM(H27:H29)</f>
        <v>7911771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G31" t="s">
        <v>19</v>
      </c>
      <c r="H31">
        <v>6982140</v>
      </c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2024-11-26T06:01:57Z</dcterms:modified>
</cp:coreProperties>
</file>