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Housing Finance Branch Navi Mumbai\Prashant Sitaram Prabhu\"/>
    </mc:Choice>
  </mc:AlternateContent>
  <xr:revisionPtr revIDLastSave="0" documentId="13_ncr:1_{02E3B8C3-F1A0-47CA-89C8-47FC982F9DC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Q6" i="4"/>
  <c r="Q2" i="4"/>
  <c r="G26" i="4"/>
  <c r="G33" i="4"/>
  <c r="G24" i="4"/>
  <c r="H23" i="4"/>
  <c r="H22" i="4"/>
  <c r="H21" i="4"/>
  <c r="H20" i="4"/>
  <c r="H1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<sst xmlns="http://schemas.openxmlformats.org/spreadsheetml/2006/main" count="32" uniqueCount="29">
  <si>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</si>
  <si>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</si>
  <si>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</si>
  <si>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</si>
  <si>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</si>
  <si>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</si>
  <si>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</si>
  <si>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</si>
  <si>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</si>
  <si>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</si>
  <si>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</si>
  <si>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</si>
  <si>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</si>
  <si>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A2001, 20th Floor, Sai prosio aasshlesha, Plot No. 13 + 16, 15 &amp; 16, Sector 4A, Village - Koparkhairane, Taluka - Thane, District - Thane, Navi Mumbai</t>
  </si>
  <si>
    <t>ca</t>
  </si>
  <si>
    <t>cb</t>
  </si>
  <si>
    <t>fb</t>
  </si>
  <si>
    <t>bal</t>
  </si>
  <si>
    <t>open bal</t>
  </si>
  <si>
    <t>rate</t>
  </si>
  <si>
    <t>fmv</t>
  </si>
  <si>
    <t>agreement  - 2019</t>
  </si>
  <si>
    <t>av</t>
  </si>
  <si>
    <t>sd</t>
  </si>
  <si>
    <t>rd</t>
  </si>
  <si>
    <t>bv</t>
  </si>
  <si>
    <t>oc - 2019</t>
  </si>
  <si>
    <t>07.06.24</t>
  </si>
  <si>
    <t>09.02.23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</si>
</sst>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601350</xdr:colOff>
      <xdr:row>47</xdr:row>
      <xdr:rowOff>172660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D3D1D7-3102-416C-A7A5-1D7C6A070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35750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51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B5383E-7745-40E1-9ACE-240B21F6C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563245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BFC1AE-DE30-49BC-B27C-6A1A8A1F9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97645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47</xdr:row>
      <xdr:rowOff>39282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4DE647-590B-4D05-819A-AD4DE7739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E7693-6518-4FE2-BD0E-AC0D8C2C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829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I24" sqref="I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950</v>
      </c>
      <c r="C2" s="4">
        <f>B2*1.2</f>
        <v>1140</v>
      </c>
      <c r="D2" s="4">
        <f t="shared" ref="D2:D13" si="2">C2*1.2</f>
        <v>1368</v>
      </c>
      <c r="E2" s="5">
        <f t="shared" ref="E2:E13" si="3">R2</f>
        <v>21000000</v>
      </c>
      <c r="F2" s="10">
        <f t="shared" ref="F2:F13" si="4">ROUND((E2/B2),0)</f>
        <v>22105</v>
      </c>
      <c r="G2" s="10">
        <f t="shared" ref="G2:G13" si="5">ROUND((E2/C2),0)</f>
        <v>18421</v>
      </c>
      <c r="H2" s="10">
        <f t="shared" ref="H2:H13" si="6">ROUND((E2/D2),0)</f>
        <v>15351</v>
      </c>
      <c r="I2" s="4" t="e">
        <f>#REF!</f>
        <v>#REF!</v>
      </c>
      <c r="J2" s="4">
        <f t="shared" ref="J2:J13" si="7">S2</f>
        <v>0</v>
      </c>
      <c r="O2">
        <v>0</v>
      </c>
      <c r="P2">
        <v>1140</v>
      </c>
      <c r="Q2">
        <f>P2/1.2</f>
        <v>950</v>
      </c>
      <c r="R2" s="2">
        <v>21000000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789</v>
      </c>
      <c r="C3" s="4">
        <f t="shared" ref="C3:C15" si="8">B3*1.2</f>
        <v>946.8</v>
      </c>
      <c r="D3" s="4">
        <f t="shared" si="2"/>
        <v>1136.1599999999999</v>
      </c>
      <c r="E3" s="5">
        <f t="shared" si="3"/>
        <v>15500000</v>
      </c>
      <c r="F3" s="15">
        <f t="shared" si="4"/>
        <v>19645</v>
      </c>
      <c r="G3" s="10">
        <f t="shared" si="5"/>
        <v>16371</v>
      </c>
      <c r="H3" s="10">
        <f t="shared" si="6"/>
        <v>13642</v>
      </c>
      <c r="I3" s="4" t="e">
        <f>#REF!</f>
        <v>#REF!</v>
      </c>
      <c r="J3" s="4">
        <f t="shared" si="7"/>
        <v>0</v>
      </c>
      <c r="O3">
        <v>0</v>
      </c>
      <c r="P3">
        <f t="shared" ref="P2:P12" si="9">O3/1.2</f>
        <v>0</v>
      </c>
      <c r="Q3">
        <v>789</v>
      </c>
      <c r="R3" s="2">
        <v>15500000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960</v>
      </c>
      <c r="C4" s="4">
        <f t="shared" si="8"/>
        <v>1152</v>
      </c>
      <c r="D4" s="4">
        <f t="shared" si="2"/>
        <v>1382.3999999999999</v>
      </c>
      <c r="E4" s="5">
        <f t="shared" si="3"/>
        <v>18800000</v>
      </c>
      <c r="F4" s="15">
        <f t="shared" si="4"/>
        <v>19583</v>
      </c>
      <c r="G4" s="10">
        <f t="shared" si="5"/>
        <v>16319</v>
      </c>
      <c r="H4" s="10">
        <f t="shared" si="6"/>
        <v>13600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960</v>
      </c>
      <c r="R4" s="2">
        <v>18800000</v>
      </c>
      <c r="S4" s="8"/>
      <c r="T4" s="8"/>
    </row>
    <row r="5" spans="1:21" x14ac:dyDescent="0.25">
      <c r="A5" s="4">
        <f t="shared" si="0"/>
        <v>0</v>
      </c>
      <c r="B5" s="4">
        <f t="shared" si="1"/>
        <v>789</v>
      </c>
      <c r="C5" s="4">
        <f t="shared" si="8"/>
        <v>946.8</v>
      </c>
      <c r="D5" s="4">
        <f t="shared" si="2"/>
        <v>1136.1599999999999</v>
      </c>
      <c r="E5" s="5">
        <f t="shared" si="3"/>
        <v>16000000</v>
      </c>
      <c r="F5" s="10">
        <f t="shared" si="4"/>
        <v>20279</v>
      </c>
      <c r="G5" s="10">
        <f t="shared" si="5"/>
        <v>16899</v>
      </c>
      <c r="H5" s="10">
        <f t="shared" si="6"/>
        <v>14083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789</v>
      </c>
      <c r="R5" s="2">
        <v>16000000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455</v>
      </c>
      <c r="C6" s="4">
        <f t="shared" si="8"/>
        <v>546</v>
      </c>
      <c r="D6" s="4">
        <f t="shared" si="2"/>
        <v>655.19999999999993</v>
      </c>
      <c r="E6" s="5">
        <f t="shared" si="3"/>
        <v>7600000</v>
      </c>
      <c r="F6" s="15">
        <f t="shared" si="4"/>
        <v>16703</v>
      </c>
      <c r="G6" s="10">
        <f t="shared" si="5"/>
        <v>13919</v>
      </c>
      <c r="H6" s="10">
        <f t="shared" si="6"/>
        <v>11600</v>
      </c>
      <c r="I6" s="4" t="e">
        <f>#REF!</f>
        <v>#REF!</v>
      </c>
      <c r="J6" s="4" t="str">
        <f t="shared" si="7"/>
        <v>07.06.24</v>
      </c>
      <c r="O6">
        <v>0</v>
      </c>
      <c r="P6">
        <f t="shared" si="9"/>
        <v>0</v>
      </c>
      <c r="Q6">
        <f>388+38+29</f>
        <v>455</v>
      </c>
      <c r="R6" s="2">
        <v>7600000</v>
      </c>
      <c r="S6" s="8" t="s">
        <v>27</v>
      </c>
      <c r="T6" s="8"/>
      <c r="U6">
        <v>16</v>
      </c>
    </row>
    <row r="7" spans="1:21" x14ac:dyDescent="0.25">
      <c r="A7" s="4">
        <f t="shared" si="0"/>
        <v>0</v>
      </c>
      <c r="B7" s="4">
        <f t="shared" si="1"/>
        <v>673</v>
      </c>
      <c r="C7" s="4">
        <f t="shared" si="8"/>
        <v>807.6</v>
      </c>
      <c r="D7" s="4">
        <f t="shared" si="2"/>
        <v>969.12</v>
      </c>
      <c r="E7" s="5">
        <f t="shared" si="3"/>
        <v>13000000</v>
      </c>
      <c r="F7" s="10">
        <f t="shared" si="4"/>
        <v>19316</v>
      </c>
      <c r="G7" s="10">
        <f t="shared" si="5"/>
        <v>16097</v>
      </c>
      <c r="H7" s="10">
        <f t="shared" si="6"/>
        <v>13414</v>
      </c>
      <c r="I7" s="4" t="e">
        <f>#REF!</f>
        <v>#REF!</v>
      </c>
      <c r="J7" s="4" t="str">
        <f t="shared" si="7"/>
        <v>09.02.23</v>
      </c>
      <c r="O7">
        <v>0</v>
      </c>
      <c r="P7">
        <f t="shared" si="9"/>
        <v>0</v>
      </c>
      <c r="Q7">
        <f>591+53+29</f>
        <v>673</v>
      </c>
      <c r="R7" s="2">
        <v>13000000</v>
      </c>
      <c r="S7" s="8" t="s">
        <v>28</v>
      </c>
      <c r="T7" s="8"/>
      <c r="U7">
        <v>10</v>
      </c>
    </row>
    <row r="8" spans="1:21" x14ac:dyDescent="0.25">
      <c r="A8" s="4">
        <f t="shared" si="0"/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f t="shared" ref="Q2:Q12" si="10">P8/1.2</f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F18" s="7" t="s">
        <v>13</v>
      </c>
    </row>
    <row r="19" spans="6:24" x14ac:dyDescent="0.25">
      <c r="F19" s="7" t="s">
        <v>14</v>
      </c>
      <c r="G19">
        <v>576</v>
      </c>
      <c r="H19">
        <f>53.542*10.764</f>
        <v>576.32608800000003</v>
      </c>
    </row>
    <row r="20" spans="6:24" x14ac:dyDescent="0.25">
      <c r="F20" s="7" t="s">
        <v>15</v>
      </c>
      <c r="G20">
        <v>23</v>
      </c>
      <c r="H20">
        <f>2.127*10.764</f>
        <v>22.895027999999996</v>
      </c>
    </row>
    <row r="21" spans="6:24" x14ac:dyDescent="0.25">
      <c r="F21" s="7" t="s">
        <v>16</v>
      </c>
      <c r="G21">
        <v>39</v>
      </c>
      <c r="H21">
        <f>3.624*10.764</f>
        <v>39.008735999999999</v>
      </c>
    </row>
    <row r="22" spans="6:24" x14ac:dyDescent="0.25">
      <c r="F22" s="7" t="s">
        <v>17</v>
      </c>
      <c r="G22" s="6">
        <v>44</v>
      </c>
      <c r="H22" s="6">
        <f>4.076*10.764</f>
        <v>43.87406399999999</v>
      </c>
    </row>
    <row r="23" spans="6:24" x14ac:dyDescent="0.25">
      <c r="F23" s="7" t="s">
        <v>18</v>
      </c>
      <c r="G23">
        <v>40</v>
      </c>
      <c r="H23">
        <f>3.692*10.764</f>
        <v>39.740687999999999</v>
      </c>
    </row>
    <row r="24" spans="6:24" x14ac:dyDescent="0.25">
      <c r="G24">
        <f>SUM(G19:G23)</f>
        <v>722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19</v>
      </c>
      <c r="G25">
        <v>17700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20</v>
      </c>
      <c r="G26">
        <f>G25*G24</f>
        <v>12779400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F29" s="7" t="s">
        <v>21</v>
      </c>
      <c r="H29" t="s">
        <v>26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F30" s="7" t="s">
        <v>22</v>
      </c>
      <c r="G30">
        <v>9000000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F31" s="7" t="s">
        <v>23</v>
      </c>
      <c r="G31">
        <v>540000</v>
      </c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F32" s="7" t="s">
        <v>24</v>
      </c>
      <c r="G32">
        <v>30000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6:24" x14ac:dyDescent="0.25">
      <c r="G33">
        <f>SUM(G30:G32)</f>
        <v>9570000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6:24" x14ac:dyDescent="0.25">
      <c r="F34" s="7" t="s">
        <v>25</v>
      </c>
      <c r="G34">
        <v>6793000</v>
      </c>
      <c r="Q34" s="11"/>
      <c r="R34" s="11"/>
    </row>
    <row r="35" spans="6:24" x14ac:dyDescent="0.25">
      <c r="Q35" s="11"/>
      <c r="R35" s="11"/>
      <c r="T35" s="6"/>
    </row>
    <row r="36" spans="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2024-11-21T12:26:47Z</dcterms:modified>
</cp:coreProperties>
</file>