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ombivali (East)\Jayant Kanhaiyalal Rathod\"/>
    </mc:Choice>
  </mc:AlternateContent>
  <xr:revisionPtr revIDLastSave="0" documentId="13_ncr:1_{DDC0E33E-94C7-4C04-8534-CEF3EF522EF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O42" i="4" l="1"/>
  <c r="O41" i="4"/>
  <c r="O39" i="4"/>
  <c r="O38" i="4"/>
  <c r="O37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G25" i="4"/>
  <c r="S14" i="4"/>
  <c r="Q13" i="4"/>
  <c r="Q12" i="4"/>
  <c r="S12" i="4"/>
  <c r="Q11" i="4" l="1"/>
  <c r="S11" i="4"/>
  <c r="P2" i="4"/>
  <c r="G23" i="4"/>
  <c r="G21" i="4"/>
  <c r="H20" i="4"/>
  <c r="H19" i="4"/>
  <c r="H18" i="4"/>
  <c r="Q15" i="4" l="1"/>
  <c r="I19" i="4" l="1"/>
  <c r="G33" i="4"/>
  <c r="P8" i="4"/>
  <c r="P7" i="4"/>
  <c r="P6" i="4"/>
  <c r="P5" i="4"/>
  <c r="P4" i="4"/>
  <c r="P3" i="4"/>
  <c r="P12" i="4" l="1"/>
  <c r="P11" i="4"/>
  <c r="P10" i="4"/>
  <c r="P9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<sst xmlns="http://schemas.openxmlformats.org/spreadsheetml/2006/main" count="35" uniqueCount="32">
  <si>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</si>
  <si>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</si>
  <si>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</si>
  <si>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</si>
  <si>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</si>
  <si>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</si>
  <si>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</si>
  <si>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</si>
  <si>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</si>
  <si>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</si>
  <si>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</si>
  <si>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</si>
  <si>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</si>
  <si>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</si>
  <si>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</si>
  <si>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av</t>
  </si>
  <si>
    <t>sd</t>
  </si>
  <si>
    <t>rd</t>
  </si>
  <si>
    <t>24.02.24</t>
  </si>
  <si>
    <t>mca</t>
  </si>
  <si>
    <t>deck</t>
  </si>
  <si>
    <t>utility</t>
  </si>
  <si>
    <t>2 car parking</t>
  </si>
  <si>
    <t xml:space="preserve"> Flat No. 1702, 17th Floor, Building No. 4,Runwal Gardens Phase - I, Kalyan Shill Road, Village - Gharivali, Taluka - Kalyan, District - Thane, Dombivali East,</t>
  </si>
  <si>
    <t>agreement - 30.06.21</t>
  </si>
  <si>
    <t>mv</t>
  </si>
  <si>
    <t>21.06.2024</t>
  </si>
  <si>
    <t>01.03.24</t>
  </si>
  <si>
    <t>17.02.24</t>
  </si>
  <si>
    <t>2 parking</t>
  </si>
  <si>
    <t>RERA ca</t>
  </si>
  <si>
    <t>OC- 2022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</si>
</sst>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711D7B-3AC9-42F5-B257-1A78F4065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5C3CD-2AEC-4769-9FED-30E59FAC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14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89038-7C29-4003-BFEB-54FD70F35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9515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534325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6F8D0-D16C-4525-B147-4C862A90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630325" cy="85546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534325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157B2C-712A-42E3-8426-C40757686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30325" cy="8535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105986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883942-83AE-44A1-B085-1B68B24A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DC1A0B-7C8B-466D-9293-621ABE75E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29782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A5714-51BE-422A-8079-AE0E80C6D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1E4D09-6954-4040-8123-FC20A42DA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553718</xdr:colOff>
      <xdr:row>47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7F70FB-FAFB-4AF2-AEEC-BC3689A1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9088118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2</xdr:row>
      <xdr:rowOff>19050</xdr:rowOff>
    </xdr:from>
    <xdr:to>
      <xdr:col>16</xdr:col>
      <xdr:colOff>153664</xdr:colOff>
      <xdr:row>47</xdr:row>
      <xdr:rowOff>115510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3A45FE-AC73-4839-9DC9-7AB363C7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400050"/>
          <a:ext cx="9059539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46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9FF450-0460-4F9E-A87B-3ACBD457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707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372803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2936D-96EA-439C-A10B-5C15CE78D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1680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R12" sqref="R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2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85546875" customWidth="1"/>
    <col min="21" max="21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908</v>
      </c>
      <c r="C2" s="4">
        <f>B2*1.1</f>
        <v>998.80000000000007</v>
      </c>
      <c r="D2" s="4">
        <f t="shared" ref="D2:D13" si="2">C2*1.2</f>
        <v>1198.56</v>
      </c>
      <c r="E2" s="16">
        <f t="shared" ref="E2:E13" si="3">R2</f>
        <v>11000000</v>
      </c>
      <c r="F2" s="10">
        <f t="shared" ref="F2:F13" si="4">ROUND((E2/B2),0)</f>
        <v>12115</v>
      </c>
      <c r="G2" s="10">
        <f t="shared" ref="G2:G13" si="5">ROUND((E2/C2),0)</f>
        <v>11013</v>
      </c>
      <c r="H2" s="10">
        <f t="shared" ref="H2:H13" si="6">ROUND((E2/D2),0)</f>
        <v>9178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908</v>
      </c>
      <c r="R2" s="2">
        <v>11000000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819</v>
      </c>
      <c r="C3" s="4">
        <f t="shared" ref="C3:C15" si="9">B3*1.1</f>
        <v>900.90000000000009</v>
      </c>
      <c r="D3" s="4">
        <f t="shared" si="2"/>
        <v>1081.0800000000002</v>
      </c>
      <c r="E3" s="16">
        <f t="shared" si="3"/>
        <v>9570000</v>
      </c>
      <c r="F3" s="10">
        <f t="shared" si="4"/>
        <v>11685</v>
      </c>
      <c r="G3" s="10">
        <f t="shared" si="5"/>
        <v>10623</v>
      </c>
      <c r="H3" s="10">
        <f t="shared" si="6"/>
        <v>8852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819</v>
      </c>
      <c r="R3" s="2">
        <v>9570000</v>
      </c>
      <c r="S3" s="8"/>
      <c r="T3" s="8"/>
    </row>
    <row r="4" spans="1:21" x14ac:dyDescent="0.25">
      <c r="A4" s="4">
        <f t="shared" si="0"/>
        <v>0</v>
      </c>
      <c r="B4" s="4">
        <f t="shared" si="1"/>
        <v>908</v>
      </c>
      <c r="C4" s="4">
        <f t="shared" si="9"/>
        <v>998.80000000000007</v>
      </c>
      <c r="D4" s="4">
        <f t="shared" si="2"/>
        <v>1198.56</v>
      </c>
      <c r="E4" s="16">
        <f t="shared" si="3"/>
        <v>10000000</v>
      </c>
      <c r="F4" s="10">
        <f t="shared" si="4"/>
        <v>11013</v>
      </c>
      <c r="G4" s="10">
        <f t="shared" si="5"/>
        <v>10012</v>
      </c>
      <c r="H4" s="10">
        <f t="shared" si="6"/>
        <v>8343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908</v>
      </c>
      <c r="R4" s="2">
        <v>10000000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1018</v>
      </c>
      <c r="C5" s="4">
        <f t="shared" si="9"/>
        <v>1119.8000000000002</v>
      </c>
      <c r="D5" s="4">
        <f t="shared" si="2"/>
        <v>1343.7600000000002</v>
      </c>
      <c r="E5" s="16">
        <f t="shared" si="3"/>
        <v>11800000</v>
      </c>
      <c r="F5" s="10">
        <f t="shared" si="4"/>
        <v>11591</v>
      </c>
      <c r="G5" s="10">
        <f t="shared" si="5"/>
        <v>10538</v>
      </c>
      <c r="H5" s="10">
        <f t="shared" si="6"/>
        <v>8781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1018</v>
      </c>
      <c r="R5" s="2">
        <v>11800000</v>
      </c>
      <c r="S5" s="8"/>
      <c r="T5" s="8"/>
    </row>
    <row r="6" spans="1:21" x14ac:dyDescent="0.25">
      <c r="A6" s="4">
        <f t="shared" si="0"/>
        <v>0</v>
      </c>
      <c r="B6" s="4">
        <f t="shared" si="1"/>
        <v>918</v>
      </c>
      <c r="C6" s="4">
        <f t="shared" si="9"/>
        <v>1009.8000000000001</v>
      </c>
      <c r="D6" s="4">
        <f t="shared" si="2"/>
        <v>1211.76</v>
      </c>
      <c r="E6" s="16">
        <f t="shared" si="3"/>
        <v>9825000</v>
      </c>
      <c r="F6" s="10">
        <f t="shared" si="4"/>
        <v>10703</v>
      </c>
      <c r="G6" s="10">
        <f t="shared" si="5"/>
        <v>9730</v>
      </c>
      <c r="H6" s="10">
        <f t="shared" si="6"/>
        <v>8108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918</v>
      </c>
      <c r="R6" s="2">
        <v>9825000</v>
      </c>
      <c r="S6" s="8"/>
      <c r="T6" s="8"/>
    </row>
    <row r="7" spans="1:21" x14ac:dyDescent="0.25">
      <c r="A7" s="4">
        <f t="shared" si="0"/>
        <v>0</v>
      </c>
      <c r="B7" s="4">
        <f t="shared" si="1"/>
        <v>918</v>
      </c>
      <c r="C7" s="4">
        <f t="shared" si="9"/>
        <v>1009.8000000000001</v>
      </c>
      <c r="D7" s="4">
        <f t="shared" si="2"/>
        <v>1211.76</v>
      </c>
      <c r="E7" s="16">
        <f t="shared" si="3"/>
        <v>11500000</v>
      </c>
      <c r="F7" s="15">
        <f t="shared" si="4"/>
        <v>12527</v>
      </c>
      <c r="G7" s="10">
        <f t="shared" si="5"/>
        <v>11388</v>
      </c>
      <c r="H7" s="10">
        <f t="shared" si="6"/>
        <v>9490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918</v>
      </c>
      <c r="R7" s="2">
        <v>11500000</v>
      </c>
      <c r="S7" s="8"/>
      <c r="T7" s="8"/>
    </row>
    <row r="8" spans="1:21" x14ac:dyDescent="0.25">
      <c r="A8" s="4">
        <f t="shared" si="0"/>
        <v>0</v>
      </c>
      <c r="B8" s="4">
        <f t="shared" si="1"/>
        <v>908</v>
      </c>
      <c r="C8" s="4">
        <f t="shared" si="9"/>
        <v>998.80000000000007</v>
      </c>
      <c r="D8" s="4">
        <f t="shared" si="2"/>
        <v>1198.56</v>
      </c>
      <c r="E8" s="16">
        <f t="shared" si="3"/>
        <v>10500000</v>
      </c>
      <c r="F8" s="10">
        <f t="shared" si="4"/>
        <v>11564</v>
      </c>
      <c r="G8" s="10">
        <f t="shared" si="5"/>
        <v>10513</v>
      </c>
      <c r="H8" s="10">
        <f t="shared" si="6"/>
        <v>8761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908</v>
      </c>
      <c r="R8" s="2">
        <v>10500000</v>
      </c>
      <c r="S8" s="8"/>
      <c r="T8" s="8"/>
    </row>
    <row r="9" spans="1:21" x14ac:dyDescent="0.25">
      <c r="A9" s="4">
        <f t="shared" si="0"/>
        <v>0</v>
      </c>
      <c r="B9" s="4">
        <f t="shared" si="1"/>
        <v>908</v>
      </c>
      <c r="C9" s="4">
        <f t="shared" si="9"/>
        <v>998.80000000000007</v>
      </c>
      <c r="D9" s="4">
        <f t="shared" si="2"/>
        <v>1198.56</v>
      </c>
      <c r="E9" s="16">
        <f t="shared" si="3"/>
        <v>10700000</v>
      </c>
      <c r="F9" s="15">
        <f t="shared" si="4"/>
        <v>11784</v>
      </c>
      <c r="G9" s="10">
        <f t="shared" si="5"/>
        <v>10713</v>
      </c>
      <c r="H9" s="10">
        <f t="shared" si="6"/>
        <v>8927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0">O9/1.2</f>
        <v>0</v>
      </c>
      <c r="Q9">
        <v>908</v>
      </c>
      <c r="R9" s="2">
        <v>10700000</v>
      </c>
      <c r="S9" s="8"/>
      <c r="T9" s="8"/>
      <c r="U9" s="2"/>
    </row>
    <row r="10" spans="1:21" x14ac:dyDescent="0.25">
      <c r="A10" s="4">
        <f t="shared" si="0"/>
        <v>0</v>
      </c>
      <c r="B10" s="4">
        <f t="shared" si="1"/>
        <v>466</v>
      </c>
      <c r="C10" s="4">
        <f t="shared" si="9"/>
        <v>512.6</v>
      </c>
      <c r="D10" s="4">
        <f t="shared" si="2"/>
        <v>615.12</v>
      </c>
      <c r="E10" s="16">
        <f t="shared" si="3"/>
        <v>6200000</v>
      </c>
      <c r="F10" s="10">
        <f t="shared" si="4"/>
        <v>13305</v>
      </c>
      <c r="G10" s="10">
        <f t="shared" si="5"/>
        <v>12095</v>
      </c>
      <c r="H10" s="10">
        <f t="shared" si="6"/>
        <v>10079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466</v>
      </c>
      <c r="R10" s="2">
        <v>6200000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653.37479999999994</v>
      </c>
      <c r="C11" s="4">
        <f t="shared" si="9"/>
        <v>718.71227999999996</v>
      </c>
      <c r="D11" s="4">
        <f t="shared" si="2"/>
        <v>862.45473599999991</v>
      </c>
      <c r="E11" s="16">
        <f t="shared" si="3"/>
        <v>6000000</v>
      </c>
      <c r="F11" s="15">
        <f t="shared" si="4"/>
        <v>9183</v>
      </c>
      <c r="G11" s="10">
        <f t="shared" si="5"/>
        <v>8348</v>
      </c>
      <c r="H11" s="10">
        <f t="shared" si="6"/>
        <v>6957</v>
      </c>
      <c r="I11" s="4" t="e">
        <f>#REF!</f>
        <v>#REF!</v>
      </c>
      <c r="J11" s="4">
        <f t="shared" si="7"/>
        <v>60.7</v>
      </c>
      <c r="O11">
        <v>0</v>
      </c>
      <c r="P11">
        <f t="shared" si="10"/>
        <v>0</v>
      </c>
      <c r="Q11">
        <f>S11*10.764</f>
        <v>653.37479999999994</v>
      </c>
      <c r="R11" s="2">
        <v>6000000</v>
      </c>
      <c r="S11" s="8">
        <f>56.34+3.11+1.25</f>
        <v>60.7</v>
      </c>
      <c r="T11" s="8" t="s">
        <v>26</v>
      </c>
      <c r="U11">
        <v>19</v>
      </c>
    </row>
    <row r="12" spans="1:21" x14ac:dyDescent="0.25">
      <c r="A12" s="4">
        <f t="shared" si="0"/>
        <v>0</v>
      </c>
      <c r="B12" s="4">
        <f t="shared" si="1"/>
        <v>465.75828000000001</v>
      </c>
      <c r="C12" s="4">
        <f t="shared" si="9"/>
        <v>512.33410800000001</v>
      </c>
      <c r="D12" s="4">
        <f t="shared" si="2"/>
        <v>614.80092960000002</v>
      </c>
      <c r="E12" s="16">
        <f t="shared" si="3"/>
        <v>4200000</v>
      </c>
      <c r="F12" s="15">
        <f t="shared" si="4"/>
        <v>9018</v>
      </c>
      <c r="G12" s="10">
        <f t="shared" si="5"/>
        <v>8198</v>
      </c>
      <c r="H12" s="10">
        <f t="shared" si="6"/>
        <v>6831</v>
      </c>
      <c r="I12" s="4" t="e">
        <f>#REF!</f>
        <v>#REF!</v>
      </c>
      <c r="J12" s="4">
        <f t="shared" si="7"/>
        <v>43.27</v>
      </c>
      <c r="O12">
        <v>0</v>
      </c>
      <c r="P12">
        <f t="shared" si="10"/>
        <v>0</v>
      </c>
      <c r="Q12">
        <f>S12*10.764</f>
        <v>465.75828000000001</v>
      </c>
      <c r="R12" s="2">
        <v>4200000</v>
      </c>
      <c r="S12" s="8">
        <f>41.06+2.21</f>
        <v>43.27</v>
      </c>
      <c r="T12" s="8" t="s">
        <v>27</v>
      </c>
      <c r="U12">
        <v>21</v>
      </c>
    </row>
    <row r="13" spans="1:21" x14ac:dyDescent="0.25">
      <c r="A13" s="4">
        <f t="shared" si="0"/>
        <v>0</v>
      </c>
      <c r="B13" s="4">
        <f t="shared" si="1"/>
        <v>344.01743999999997</v>
      </c>
      <c r="C13" s="4">
        <f t="shared" si="9"/>
        <v>378.41918399999997</v>
      </c>
      <c r="D13" s="4">
        <f t="shared" si="2"/>
        <v>454.10302079999997</v>
      </c>
      <c r="E13" s="16">
        <f t="shared" si="3"/>
        <v>3807400</v>
      </c>
      <c r="F13" s="10">
        <f t="shared" si="4"/>
        <v>11067</v>
      </c>
      <c r="G13" s="10">
        <f t="shared" si="5"/>
        <v>10061</v>
      </c>
      <c r="H13" s="10">
        <f t="shared" si="6"/>
        <v>8384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>31.96*10.764</f>
        <v>344.01743999999997</v>
      </c>
      <c r="R13" s="2">
        <v>3807400</v>
      </c>
      <c r="S13" s="8"/>
      <c r="T13" s="8" t="s">
        <v>18</v>
      </c>
    </row>
    <row r="14" spans="1:21" x14ac:dyDescent="0.25">
      <c r="A14" s="4">
        <f t="shared" si="0"/>
        <v>0</v>
      </c>
      <c r="B14" s="4">
        <f t="shared" si="1"/>
        <v>323</v>
      </c>
      <c r="C14" s="4">
        <f t="shared" si="9"/>
        <v>355.3</v>
      </c>
      <c r="D14" s="4">
        <f t="shared" ref="D14:D15" si="12">C14*1.2</f>
        <v>426.36</v>
      </c>
      <c r="E14" s="16">
        <f t="shared" ref="E14:E15" si="13">R14</f>
        <v>3417950</v>
      </c>
      <c r="F14" s="10">
        <f t="shared" ref="F14:F15" si="14">ROUND((E14/B14),0)</f>
        <v>10582</v>
      </c>
      <c r="G14" s="10">
        <f t="shared" ref="G14:G15" si="15">ROUND((E14/C14),0)</f>
        <v>9620</v>
      </c>
      <c r="H14" s="10">
        <f t="shared" ref="H14:H15" si="16">ROUND((E14/D14),0)</f>
        <v>8017</v>
      </c>
      <c r="I14" s="4" t="e">
        <f>#REF!</f>
        <v>#REF!</v>
      </c>
      <c r="J14" s="4">
        <f t="shared" ref="J14:J15" si="17">S14</f>
        <v>322.70472000000001</v>
      </c>
      <c r="O14">
        <v>0</v>
      </c>
      <c r="P14">
        <f t="shared" ref="P14:P15" si="18">O14/1.2</f>
        <v>0</v>
      </c>
      <c r="Q14">
        <v>323</v>
      </c>
      <c r="R14" s="2">
        <v>3417950</v>
      </c>
      <c r="S14" s="8">
        <f>29.98*10.764</f>
        <v>322.70472000000001</v>
      </c>
      <c r="T14" s="8" t="s">
        <v>28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ref="Q15" si="19">P15/1.1</f>
        <v>0</v>
      </c>
      <c r="R15" s="2">
        <v>0</v>
      </c>
      <c r="S15" s="8"/>
      <c r="T15" s="8"/>
    </row>
    <row r="17" spans="6:24" x14ac:dyDescent="0.25">
      <c r="F17" s="7" t="s">
        <v>23</v>
      </c>
    </row>
    <row r="18" spans="6:24" x14ac:dyDescent="0.25">
      <c r="F18" s="7" t="s">
        <v>30</v>
      </c>
      <c r="G18">
        <v>856</v>
      </c>
      <c r="H18">
        <f>79.55*10.764</f>
        <v>856.2761999999999</v>
      </c>
    </row>
    <row r="19" spans="6:24" x14ac:dyDescent="0.25">
      <c r="F19" s="7" t="s">
        <v>20</v>
      </c>
      <c r="G19">
        <v>34</v>
      </c>
      <c r="H19">
        <f>3.18*10.764</f>
        <v>34.229520000000001</v>
      </c>
      <c r="I19">
        <f>H19/H18</f>
        <v>3.9974858579509748E-2</v>
      </c>
      <c r="J19" t="s">
        <v>22</v>
      </c>
    </row>
    <row r="20" spans="6:24" x14ac:dyDescent="0.25">
      <c r="F20" s="7" t="s">
        <v>21</v>
      </c>
      <c r="G20">
        <v>17</v>
      </c>
      <c r="H20">
        <f>1.6*10.764</f>
        <v>17.2224</v>
      </c>
    </row>
    <row r="21" spans="6:24" x14ac:dyDescent="0.25">
      <c r="G21">
        <f>SUM(G18:G20)</f>
        <v>907</v>
      </c>
    </row>
    <row r="22" spans="6:24" x14ac:dyDescent="0.25">
      <c r="F22" s="7" t="s">
        <v>13</v>
      </c>
      <c r="G22" s="6">
        <v>10200</v>
      </c>
      <c r="H22" s="6"/>
      <c r="J22" t="s">
        <v>19</v>
      </c>
    </row>
    <row r="23" spans="6:24" x14ac:dyDescent="0.25">
      <c r="F23" s="7" t="s">
        <v>14</v>
      </c>
      <c r="G23">
        <f>G22*G21</f>
        <v>9251400</v>
      </c>
      <c r="J23">
        <v>10.11</v>
      </c>
      <c r="N23">
        <v>19.399999999999999</v>
      </c>
      <c r="O23">
        <f>N23*J23</f>
        <v>196.13399999999999</v>
      </c>
    </row>
    <row r="24" spans="6:24" x14ac:dyDescent="0.25">
      <c r="F24" s="7" t="s">
        <v>29</v>
      </c>
      <c r="G24">
        <v>1200000</v>
      </c>
      <c r="J24">
        <v>11.5</v>
      </c>
      <c r="N24">
        <v>3.8</v>
      </c>
      <c r="O24">
        <f t="shared" ref="O24:O34" si="20">N24*J24</f>
        <v>43.699999999999996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G25">
        <f>G24+G23</f>
        <v>10451400</v>
      </c>
      <c r="J25" s="11">
        <v>4.8</v>
      </c>
      <c r="N25">
        <v>3.1</v>
      </c>
      <c r="O25">
        <f t="shared" si="20"/>
        <v>14.879999999999999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J26" s="11">
        <v>9.3000000000000007</v>
      </c>
      <c r="N26">
        <v>10.7</v>
      </c>
      <c r="O26">
        <f t="shared" si="20"/>
        <v>99.51</v>
      </c>
      <c r="P26" s="11"/>
      <c r="Q26" s="14"/>
      <c r="R26" s="14"/>
      <c r="T26" s="14"/>
      <c r="U26" s="14"/>
      <c r="V26" s="11"/>
      <c r="W26" s="11"/>
      <c r="X26" s="11"/>
    </row>
    <row r="27" spans="6:24" x14ac:dyDescent="0.25">
      <c r="H27" t="s">
        <v>31</v>
      </c>
      <c r="J27" s="11">
        <v>3.7</v>
      </c>
      <c r="N27">
        <v>6.1</v>
      </c>
      <c r="O27">
        <f t="shared" si="20"/>
        <v>22.57</v>
      </c>
      <c r="P27" s="11"/>
      <c r="Q27" s="14"/>
      <c r="R27" s="14"/>
      <c r="T27" s="14"/>
      <c r="U27" s="14"/>
      <c r="V27" s="11"/>
      <c r="W27" s="11"/>
      <c r="X27" s="11"/>
    </row>
    <row r="28" spans="6:24" x14ac:dyDescent="0.25">
      <c r="J28" s="11">
        <v>7.1</v>
      </c>
      <c r="N28">
        <v>10.9</v>
      </c>
      <c r="O28">
        <f t="shared" si="20"/>
        <v>77.39</v>
      </c>
      <c r="P28" s="11"/>
      <c r="Q28" s="14"/>
      <c r="R28" s="14"/>
      <c r="T28" s="14"/>
      <c r="U28" s="14"/>
      <c r="V28" s="11"/>
      <c r="W28" s="11"/>
      <c r="X28" s="11"/>
    </row>
    <row r="29" spans="6:24" x14ac:dyDescent="0.25">
      <c r="F29" s="7" t="s">
        <v>24</v>
      </c>
      <c r="J29" s="11">
        <v>7.5</v>
      </c>
      <c r="N29">
        <v>3.1</v>
      </c>
      <c r="O29">
        <f t="shared" si="20"/>
        <v>23.25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15</v>
      </c>
      <c r="G30">
        <v>8798500</v>
      </c>
      <c r="J30" s="11">
        <v>2.11</v>
      </c>
      <c r="N30">
        <v>5.2</v>
      </c>
      <c r="O30">
        <f t="shared" si="20"/>
        <v>10.972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 t="s">
        <v>16</v>
      </c>
      <c r="G31">
        <v>307950</v>
      </c>
      <c r="J31" s="11">
        <v>10.8</v>
      </c>
      <c r="N31">
        <v>9.1</v>
      </c>
      <c r="O31">
        <f t="shared" si="20"/>
        <v>98.28</v>
      </c>
      <c r="P31" s="11"/>
      <c r="Q31" s="11"/>
      <c r="R31" s="12"/>
      <c r="T31" s="12"/>
      <c r="U31" s="12"/>
      <c r="V31" s="11"/>
      <c r="W31" s="11"/>
      <c r="X31" s="11"/>
    </row>
    <row r="32" spans="6:24" x14ac:dyDescent="0.25">
      <c r="F32" s="7" t="s">
        <v>17</v>
      </c>
      <c r="G32">
        <v>30000</v>
      </c>
      <c r="J32" s="11">
        <v>2.11</v>
      </c>
      <c r="N32">
        <v>4.9000000000000004</v>
      </c>
      <c r="O32">
        <f t="shared" si="20"/>
        <v>10.339</v>
      </c>
      <c r="P32" s="11"/>
      <c r="Q32" s="11"/>
      <c r="R32" s="11"/>
      <c r="T32" s="11"/>
      <c r="U32" s="11"/>
      <c r="V32" s="11"/>
      <c r="W32" s="11"/>
      <c r="X32" s="11"/>
    </row>
    <row r="33" spans="6:24" x14ac:dyDescent="0.25">
      <c r="G33">
        <f>SUM(G30:G32)</f>
        <v>9136450</v>
      </c>
      <c r="J33" s="11">
        <v>7.5</v>
      </c>
      <c r="N33">
        <v>3.1</v>
      </c>
      <c r="O33">
        <f t="shared" si="20"/>
        <v>23.25</v>
      </c>
      <c r="P33" s="11"/>
      <c r="Q33" s="11"/>
      <c r="R33" s="11"/>
      <c r="T33" s="11"/>
      <c r="U33" s="11"/>
      <c r="V33" s="11"/>
      <c r="W33" s="11"/>
      <c r="X33" s="11"/>
    </row>
    <row r="34" spans="6:24" x14ac:dyDescent="0.25">
      <c r="F34" s="7" t="s">
        <v>25</v>
      </c>
      <c r="G34">
        <v>5573700</v>
      </c>
      <c r="J34" s="11">
        <v>10.7</v>
      </c>
      <c r="N34">
        <v>10.4</v>
      </c>
      <c r="O34">
        <f t="shared" si="20"/>
        <v>111.28</v>
      </c>
      <c r="P34" s="11"/>
      <c r="Q34" s="11"/>
      <c r="R34" s="11"/>
      <c r="T34" s="11"/>
      <c r="U34" s="11"/>
      <c r="V34" s="11"/>
      <c r="W34" s="11"/>
      <c r="X34" s="11"/>
    </row>
    <row r="35" spans="6:24" x14ac:dyDescent="0.25">
      <c r="O35" s="6">
        <f>SUM(O23:O34)</f>
        <v>731.55499999999995</v>
      </c>
      <c r="P35" s="11"/>
      <c r="Q35" s="11"/>
      <c r="R35" s="11"/>
      <c r="S35" s="6"/>
      <c r="T35" s="11"/>
      <c r="U35" s="11"/>
      <c r="V35" s="11"/>
      <c r="W35" s="11"/>
      <c r="X35" s="11"/>
    </row>
    <row r="36" spans="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6:24" x14ac:dyDescent="0.25">
      <c r="J37" s="11">
        <v>2.1</v>
      </c>
      <c r="N37">
        <v>6</v>
      </c>
      <c r="O37">
        <f>N37*J37</f>
        <v>12.600000000000001</v>
      </c>
      <c r="Q37" s="11"/>
      <c r="R37" s="11"/>
    </row>
    <row r="38" spans="6:24" x14ac:dyDescent="0.25">
      <c r="J38" s="11">
        <v>4.3</v>
      </c>
      <c r="N38">
        <v>7.1</v>
      </c>
      <c r="O38">
        <f>N38*J38</f>
        <v>30.529999999999998</v>
      </c>
      <c r="Q38" s="11"/>
      <c r="R38" s="11"/>
      <c r="T38" s="6"/>
    </row>
    <row r="39" spans="6:24" x14ac:dyDescent="0.25">
      <c r="O39" s="6">
        <f>O38+O37</f>
        <v>43.129999999999995</v>
      </c>
      <c r="P39" s="11"/>
      <c r="Q39" s="11"/>
      <c r="R39" s="11"/>
      <c r="S39" s="6"/>
    </row>
    <row r="41" spans="6:24" x14ac:dyDescent="0.25">
      <c r="O41" s="6">
        <f>O39+O35</f>
        <v>774.68499999999995</v>
      </c>
    </row>
    <row r="42" spans="6:24" x14ac:dyDescent="0.25">
      <c r="O42">
        <f>G21-O41</f>
        <v>132.31500000000005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B0C58-5ED5-4D45-BAFF-A0B5CD58513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7" sqref="J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2024-11-21T07:37:40Z</dcterms:modified>
</cp:coreProperties>
</file>