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Sandeep Pathak - BOM\"/>
    </mc:Choice>
  </mc:AlternateContent>
  <xr:revisionPtr revIDLastSave="0" documentId="13_ncr:1_{4C52B9CC-D9D1-4C46-B6F7-6C1CA93D4FB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Z46" i="4" l="1"/>
  <c r="Y47" i="4"/>
  <c r="Y46" i="4"/>
  <c r="W46" i="4"/>
  <c r="Y45" i="4"/>
  <c r="G3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<sst xmlns="http://schemas.openxmlformats.org/spreadsheetml/2006/main" count="49" uniqueCount="43">
  <si>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</si>
  <si>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</si>
  <si>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</si>
  <si>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</si>
  <si>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</si>
  <si>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</si>
  <si>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</si>
  <si>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</si>
  <si>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</si>
  <si>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</si>
  <si>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</si>
  <si>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</si>
  <si>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</si>
  <si>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</si>
  <si>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</si>
  <si>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</si>
  <si>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</si>
  <si>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</si>
  <si>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</si>
  <si>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</si>
  <si>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</si>
  <si>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</si>
  <si>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</si>
  <si>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</si>
  <si>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</si>
  <si>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</si>
  <si>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</si>
  <si>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</si>
  <si>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</si>
  <si>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</si>
  <si>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</si>
  <si>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</si>
  <si>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</si>
  <si>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</si>
  <si>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</si>
  <si>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</si>
  <si>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</si>
  <si>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</si>
  <si>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</si>
  <si>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</si>
  <si>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Andheri West Branch )  -  Mr.Sandeep Pathak/Mrs. Rashmi Pathak</t>
  </si>
  <si>
    <t>Agree CA</t>
  </si>
  <si>
    <t>1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</si>
</sst>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42</xdr:row>
      <xdr:rowOff>48685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7BC6A2-088B-47C6-A377-EC9B839E6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7592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267928</xdr:colOff>
      <xdr:row>43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18356E-D1E3-42E3-AC5D-A9F82DC0A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02328" cy="71542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40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F8EE53-82F0-4E48-95A8-EFC29A0FB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74305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42</xdr:row>
      <xdr:rowOff>20096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9AC6C7-E805-4668-9E7F-8B9AE4DD1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74972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315560</xdr:colOff>
      <xdr:row>46</xdr:row>
      <xdr:rowOff>115353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4145ED-AC41-4720-9DB5-0DADC7D94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9960" cy="75448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258402</xdr:colOff>
      <xdr:row>39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0D6281-F75D-42CC-BF0B-0F19693D6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92802" cy="7573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51"/>
  <sheetViews>
    <sheetView tabSelected="1" topLeftCell="C10" zoomScaleNormal="100" workbookViewId="0">
      <selection activeCell="R26" sqref="R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5.71093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s="47" customFormat="1" x14ac:dyDescent="0.25">
      <c r="A3" s="45">
        <f t="shared" ref="A3:A14" si="0">N3</f>
        <v>0</v>
      </c>
      <c r="B3" s="45">
        <f t="shared" ref="B3:B14" si="1">Q3</f>
        <v>427</v>
      </c>
      <c r="C3" s="45">
        <f>B3*1.2</f>
        <v>512.4</v>
      </c>
      <c r="D3" s="45">
        <f t="shared" ref="D3:D14" si="2">C3*1.2</f>
        <v>614.88</v>
      </c>
      <c r="E3" s="46">
        <f t="shared" ref="E3:E14" si="3">R3</f>
        <v>10070368</v>
      </c>
      <c r="F3" s="45">
        <f t="shared" ref="F3:F14" si="4">ROUND((E3/B3),0)</f>
        <v>23584</v>
      </c>
      <c r="G3" s="45">
        <f t="shared" ref="G3:G14" si="5">ROUND((E3/C3),0)</f>
        <v>19653</v>
      </c>
      <c r="H3" s="45">
        <f t="shared" ref="H3:H14" si="6">ROUND((E3/D3),0)</f>
        <v>16378</v>
      </c>
      <c r="I3" s="45" t="e">
        <f>#REF!</f>
        <v>#REF!</v>
      </c>
      <c r="J3" s="45">
        <f t="shared" ref="J3:J14" si="7">S3</f>
        <v>0</v>
      </c>
      <c r="O3" s="47">
        <v>0</v>
      </c>
      <c r="P3" s="47">
        <f t="shared" ref="P3:Q14" si="8">O3/1.2</f>
        <v>0</v>
      </c>
      <c r="Q3" s="47">
        <v>427</v>
      </c>
      <c r="R3" s="48">
        <v>10070368</v>
      </c>
    </row>
    <row r="4" spans="1:20" s="47" customFormat="1" x14ac:dyDescent="0.25">
      <c r="A4" s="45">
        <f t="shared" ref="A4:A9" si="9">N4</f>
        <v>0</v>
      </c>
      <c r="B4" s="45">
        <f t="shared" ref="B4:B9" si="10">Q4</f>
        <v>579</v>
      </c>
      <c r="C4" s="45">
        <f t="shared" ref="C4:C9" si="11">B4*1.2</f>
        <v>694.8</v>
      </c>
      <c r="D4" s="45">
        <f t="shared" ref="D4:D9" si="12">C4*1.2</f>
        <v>833.75999999999988</v>
      </c>
      <c r="E4" s="46">
        <f t="shared" ref="E4:E9" si="13">R4</f>
        <v>13831199</v>
      </c>
      <c r="F4" s="45">
        <f t="shared" ref="F4:F9" si="14">ROUND((E4/B4),0)</f>
        <v>23888</v>
      </c>
      <c r="G4" s="45">
        <f t="shared" ref="G4:G9" si="15">ROUND((E4/C4),0)</f>
        <v>19907</v>
      </c>
      <c r="H4" s="45">
        <f t="shared" ref="H4:H9" si="16">ROUND((E4/D4),0)</f>
        <v>16589</v>
      </c>
      <c r="I4" s="45" t="e">
        <f>#REF!</f>
        <v>#REF!</v>
      </c>
      <c r="J4" s="45">
        <f t="shared" ref="J4:J9" si="17">S4</f>
        <v>0</v>
      </c>
      <c r="O4" s="47">
        <v>0</v>
      </c>
      <c r="P4" s="47">
        <f t="shared" ref="P4:P9" si="18">O4/1.2</f>
        <v>0</v>
      </c>
      <c r="Q4" s="47">
        <v>579</v>
      </c>
      <c r="R4" s="48">
        <v>13831199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s="47" customFormat="1" x14ac:dyDescent="0.25">
      <c r="A16" s="45">
        <f t="shared" ref="A16:A28" si="32">N16</f>
        <v>0</v>
      </c>
      <c r="B16" s="45">
        <f t="shared" ref="B16:B28" si="33">Q16</f>
        <v>1011</v>
      </c>
      <c r="C16" s="45">
        <f>B16*1.2</f>
        <v>1213.2</v>
      </c>
      <c r="D16" s="45">
        <f t="shared" ref="D16:D28" si="34">C16*1.2</f>
        <v>1455.84</v>
      </c>
      <c r="E16" s="46">
        <f t="shared" ref="E16:E28" si="35">R16</f>
        <v>30000000</v>
      </c>
      <c r="F16" s="45">
        <f t="shared" ref="F16:F28" si="36">ROUND((E16/B16),0)</f>
        <v>29674</v>
      </c>
      <c r="G16" s="45">
        <f t="shared" ref="G16:G28" si="37">ROUND((E16/C16),0)</f>
        <v>24728</v>
      </c>
      <c r="H16" s="45">
        <f t="shared" ref="H16:H28" si="38">ROUND((E16/D16),0)</f>
        <v>20607</v>
      </c>
      <c r="I16" s="45" t="e">
        <f>#REF!</f>
        <v>#REF!</v>
      </c>
      <c r="J16" s="45">
        <f t="shared" ref="J16:J28" si="39">S16</f>
        <v>0</v>
      </c>
      <c r="O16" s="47">
        <v>0</v>
      </c>
      <c r="P16" s="47">
        <f t="shared" ref="P16:Q28" si="40">O16/1.2</f>
        <v>0</v>
      </c>
      <c r="Q16" s="47">
        <v>1011</v>
      </c>
      <c r="R16" s="48">
        <v>30000000</v>
      </c>
    </row>
    <row r="17" spans="1:24" x14ac:dyDescent="0.25">
      <c r="A17" s="4">
        <f t="shared" si="32"/>
        <v>0</v>
      </c>
      <c r="B17" s="4">
        <f t="shared" si="33"/>
        <v>579</v>
      </c>
      <c r="C17" s="4">
        <f t="shared" ref="C17:C28" si="41">B17*1.2</f>
        <v>694.8</v>
      </c>
      <c r="D17" s="4">
        <f t="shared" si="34"/>
        <v>833.75999999999988</v>
      </c>
      <c r="E17" s="5">
        <f t="shared" si="35"/>
        <v>17500000</v>
      </c>
      <c r="F17" s="9">
        <f t="shared" si="36"/>
        <v>30225</v>
      </c>
      <c r="G17" s="9">
        <f t="shared" si="37"/>
        <v>25187</v>
      </c>
      <c r="H17" s="9">
        <f t="shared" si="38"/>
        <v>20989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579</v>
      </c>
      <c r="R17" s="2">
        <v>17500000</v>
      </c>
    </row>
    <row r="18" spans="1:24" s="50" customFormat="1" x14ac:dyDescent="0.25">
      <c r="A18" s="9">
        <f t="shared" si="32"/>
        <v>0</v>
      </c>
      <c r="B18" s="9">
        <f t="shared" si="33"/>
        <v>427</v>
      </c>
      <c r="C18" s="9">
        <f t="shared" si="41"/>
        <v>512.4</v>
      </c>
      <c r="D18" s="9">
        <f t="shared" si="34"/>
        <v>614.88</v>
      </c>
      <c r="E18" s="49">
        <f t="shared" si="35"/>
        <v>12500000</v>
      </c>
      <c r="F18" s="9">
        <f t="shared" si="36"/>
        <v>29274</v>
      </c>
      <c r="G18" s="9">
        <f t="shared" si="37"/>
        <v>24395</v>
      </c>
      <c r="H18" s="9">
        <f t="shared" si="38"/>
        <v>20329</v>
      </c>
      <c r="I18" s="9" t="e">
        <f>#REF!</f>
        <v>#REF!</v>
      </c>
      <c r="J18" s="9">
        <f t="shared" si="39"/>
        <v>0</v>
      </c>
      <c r="O18" s="50">
        <v>0</v>
      </c>
      <c r="P18" s="50">
        <f t="shared" si="40"/>
        <v>0</v>
      </c>
      <c r="Q18" s="50">
        <v>427</v>
      </c>
      <c r="R18" s="51">
        <v>12500000</v>
      </c>
    </row>
    <row r="19" spans="1:24" s="47" customFormat="1" x14ac:dyDescent="0.25">
      <c r="A19" s="45">
        <f t="shared" si="32"/>
        <v>0</v>
      </c>
      <c r="B19" s="45">
        <f t="shared" si="33"/>
        <v>579</v>
      </c>
      <c r="C19" s="45">
        <f t="shared" si="41"/>
        <v>694.8</v>
      </c>
      <c r="D19" s="45">
        <f t="shared" si="34"/>
        <v>833.75999999999988</v>
      </c>
      <c r="E19" s="46">
        <f t="shared" si="35"/>
        <v>17500000</v>
      </c>
      <c r="F19" s="45">
        <f t="shared" si="36"/>
        <v>30225</v>
      </c>
      <c r="G19" s="45">
        <f t="shared" si="37"/>
        <v>25187</v>
      </c>
      <c r="H19" s="45">
        <f t="shared" si="38"/>
        <v>20989</v>
      </c>
      <c r="I19" s="45" t="e">
        <f>#REF!</f>
        <v>#REF!</v>
      </c>
      <c r="J19" s="45">
        <f t="shared" si="39"/>
        <v>0</v>
      </c>
      <c r="O19" s="47">
        <v>0</v>
      </c>
      <c r="P19" s="47">
        <f t="shared" si="40"/>
        <v>0</v>
      </c>
      <c r="Q19" s="47">
        <v>579</v>
      </c>
      <c r="R19" s="48">
        <v>17500000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26500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24000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6" ht="15.75" x14ac:dyDescent="0.25">
      <c r="E33" t="s">
        <v>41</v>
      </c>
      <c r="F33" s="7">
        <v>39.67</v>
      </c>
      <c r="G33">
        <f>F33*10.764</f>
        <v>427.00788</v>
      </c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5:26" ht="15.75" x14ac:dyDescent="0.25">
      <c r="S34" s="10"/>
      <c r="T34" s="10"/>
      <c r="U34" s="17" t="s">
        <v>18</v>
      </c>
      <c r="V34" s="23"/>
      <c r="W34" s="24">
        <f>W35-W33</f>
        <v>60</v>
      </c>
      <c r="X34" s="41">
        <v>2024</v>
      </c>
    </row>
    <row r="35" spans="5:26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6" ht="39" customHeight="1" x14ac:dyDescent="0.25">
      <c r="P36" s="43" t="s">
        <v>40</v>
      </c>
      <c r="Q36" s="43"/>
      <c r="R36" s="43"/>
      <c r="S36" s="43"/>
      <c r="T36" s="44"/>
      <c r="U36" s="21" t="s">
        <v>20</v>
      </c>
      <c r="V36" s="23"/>
      <c r="W36" s="24">
        <f>90*W33/W35</f>
        <v>0</v>
      </c>
      <c r="X36" s="24"/>
    </row>
    <row r="37" spans="5:26" ht="15.75" x14ac:dyDescent="0.25">
      <c r="U37" s="17"/>
      <c r="V37" s="26"/>
      <c r="W37" s="27">
        <f>W36%</f>
        <v>0</v>
      </c>
      <c r="X37" s="27"/>
    </row>
    <row r="38" spans="5:26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6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6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24000</v>
      </c>
      <c r="X40" s="22"/>
    </row>
    <row r="41" spans="5:26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6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26500</v>
      </c>
      <c r="X42" s="22"/>
    </row>
    <row r="43" spans="5:26" ht="15.75" x14ac:dyDescent="0.25">
      <c r="S43" s="10"/>
      <c r="T43" s="10"/>
      <c r="U43" s="23"/>
      <c r="V43" s="23"/>
      <c r="W43" s="24"/>
      <c r="X43" s="24"/>
    </row>
    <row r="44" spans="5:26" ht="15.75" x14ac:dyDescent="0.25">
      <c r="S44" s="10"/>
      <c r="T44" s="10"/>
      <c r="U44" s="28" t="s">
        <v>38</v>
      </c>
      <c r="V44" s="30"/>
      <c r="W44" s="25">
        <v>427</v>
      </c>
      <c r="X44" s="24" t="s">
        <v>42</v>
      </c>
    </row>
    <row r="45" spans="5:26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11315500</v>
      </c>
      <c r="X45" s="33">
        <v>800000</v>
      </c>
      <c r="Y45" s="15">
        <f>W45+X45</f>
        <v>12115500</v>
      </c>
    </row>
    <row r="46" spans="5:26" ht="15.75" x14ac:dyDescent="0.25">
      <c r="S46" s="11"/>
      <c r="T46" s="10"/>
      <c r="U46" s="17" t="s">
        <v>25</v>
      </c>
      <c r="V46" s="23"/>
      <c r="W46" s="34">
        <f>W45*0.95</f>
        <v>10749725</v>
      </c>
      <c r="X46" s="35"/>
      <c r="Y46" s="15">
        <f>Y45*0.95</f>
        <v>11509725</v>
      </c>
      <c r="Z46" s="15">
        <f>Y46*0.75</f>
        <v>8632293.75</v>
      </c>
    </row>
    <row r="47" spans="5:26" ht="15.75" x14ac:dyDescent="0.25">
      <c r="S47" s="10"/>
      <c r="T47" s="10"/>
      <c r="U47" s="17" t="s">
        <v>26</v>
      </c>
      <c r="V47" s="23"/>
      <c r="W47" s="34">
        <f>W45*0.8</f>
        <v>9052400</v>
      </c>
      <c r="X47" s="34"/>
      <c r="Y47" s="15">
        <f>Y45*0.8</f>
        <v>9692400</v>
      </c>
    </row>
    <row r="48" spans="5:26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5" ht="15.75" x14ac:dyDescent="0.25">
      <c r="U49" s="37" t="s">
        <v>27</v>
      </c>
      <c r="V49" s="38"/>
      <c r="W49" s="39">
        <f>W30*W44</f>
        <v>1067500</v>
      </c>
      <c r="X49" s="39"/>
      <c r="Y49">
        <v>1.1399999999999999</v>
      </c>
    </row>
    <row r="50" spans="21:25" ht="15.75" x14ac:dyDescent="0.25">
      <c r="U50" s="17" t="s">
        <v>28</v>
      </c>
      <c r="V50" s="23"/>
      <c r="W50" s="36"/>
      <c r="X50" s="36"/>
    </row>
    <row r="51" spans="21:25" ht="15.75" x14ac:dyDescent="0.25">
      <c r="U51" s="40" t="s">
        <v>29</v>
      </c>
      <c r="V51" s="36"/>
      <c r="W51" s="34">
        <f>W45*0.025/12</f>
        <v>23573.958333333332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11" sqref="T1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18" sqref="S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5" sqref="Q1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16" sqref="T1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2024-11-22T08:38:59Z</dcterms:modified>
</cp:coreProperties>
</file>