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D:\Rate Verifier Cases\Pratima Atul Awasthi - Igatpuri\"/>
    </mc:Choice>
  </mc:AlternateContent>
  <xr:revisionPtr revIDLastSave="0" documentId="13_ncr:1_{61407700-E830-461B-875F-3FAE7C3E6D3E}" xr6:coauthVersionLast="45" xr6:coauthVersionMax="45" xr10:uidLastSave="{00000000-0000-0000-0000-000000000000}"/>
  <bookViews>
    <workbookView xWindow="-120" yWindow="-120" windowWidth="29040" windowHeight="15720" activeTab="2" xr2:uid="{00000000-000D-0000-FFFF-FFFF00000000}"/>
  </bookViews>
  <sheets>
    <sheet name="60" sheetId="1" r:id="rId1"/>
    <sheet name="Sheet1" sheetId="3" r:id="rId2"/>
    <sheet name="Sheet2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168" i="4" l="1"/>
  <c r="U168" i="4" s="1"/>
  <c r="U137" i="4"/>
  <c r="U165" i="4"/>
  <c r="S137" i="4" l="1"/>
  <c r="J17" i="1"/>
  <c r="Q14" i="4" l="1"/>
  <c r="Q57" i="4"/>
  <c r="Q93" i="4"/>
  <c r="Q139" i="4"/>
  <c r="O22" i="1"/>
  <c r="O21" i="1"/>
  <c r="O16" i="1"/>
  <c r="E15" i="1"/>
  <c r="H12" i="1"/>
  <c r="E12" i="1"/>
  <c r="E9" i="1"/>
  <c r="K2" i="1"/>
  <c r="G2" i="1"/>
  <c r="O2" i="1" s="1"/>
  <c r="E2" i="1"/>
  <c r="H2" i="1" s="1"/>
  <c r="L2" i="1" l="1"/>
  <c r="N2" i="1" s="1"/>
  <c r="M2" i="1" l="1"/>
</calcChain>
</file>

<file path=xl/sharedStrings.xml><?xml version="1.0" encoding="utf-8"?>
<sst xmlns="http://schemas.openxmlformats.org/spreadsheetml/2006/main" count="56" uniqueCount="35">
  <si>
    <t>Built up area</t>
  </si>
  <si>
    <t>Year of Construction</t>
  </si>
  <si>
    <t>Total Age</t>
  </si>
  <si>
    <t>Current year</t>
  </si>
  <si>
    <t>Age of the Building</t>
  </si>
  <si>
    <t>Cost of Construction</t>
  </si>
  <si>
    <t>Rate of Construction</t>
  </si>
  <si>
    <t>Depreciation Rate</t>
  </si>
  <si>
    <t>Amount of Depreciation</t>
  </si>
  <si>
    <t>Fair market value rate</t>
  </si>
  <si>
    <t xml:space="preserve">Fair market value </t>
  </si>
  <si>
    <t>Depreciated Fair market Value</t>
  </si>
  <si>
    <t>The realizable value</t>
  </si>
  <si>
    <t>Distress value</t>
  </si>
  <si>
    <t>Insurable value</t>
  </si>
  <si>
    <t>Sq. M.</t>
  </si>
  <si>
    <t>Sq. Ft.</t>
  </si>
  <si>
    <t>Carpet Area</t>
  </si>
  <si>
    <t>Land Area</t>
  </si>
  <si>
    <t>9°49'29.6"N 73°40'32.2"E</t>
  </si>
  <si>
    <t>As per Site Inspection</t>
  </si>
  <si>
    <t>Carpet area</t>
  </si>
  <si>
    <t>Balcony area</t>
  </si>
  <si>
    <t>Staircase</t>
  </si>
  <si>
    <t>Ground Floor</t>
  </si>
  <si>
    <t>First Floor</t>
  </si>
  <si>
    <t>Total</t>
  </si>
  <si>
    <t>Grand Total</t>
  </si>
  <si>
    <t>As per Plan</t>
  </si>
  <si>
    <t>Fair Market Value</t>
  </si>
  <si>
    <t>Relizable Value</t>
  </si>
  <si>
    <t>Distress Value</t>
  </si>
  <si>
    <t>53 Lakhs</t>
  </si>
  <si>
    <t>48  Lakhs</t>
  </si>
  <si>
    <t>43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</si>
</sst>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202124"/>
      <name val="Arial Narro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0">
    <xf numFmtId="0" fontId="0" fillId="0" borderId="0" xfId="0"/>
    <xf numFmtId="4" fontId="0" fillId="0" borderId="0" xfId="0" applyNumberFormat="1"/>
    <xf numFmtId="0" fontId="0" fillId="0" borderId="0" xfId="0" applyAlignment="1">
      <alignment horizontal="center" vertical="center" wrapText="1"/>
    </xf>
    <xf numFmtId="4" fontId="1" fillId="0" borderId="0" xfId="0" applyNumberFormat="1" applyFont="1"/>
    <xf numFmtId="0" fontId="1" fillId="0" borderId="0" xfId="0" applyFont="1"/>
    <xf numFmtId="0" fontId="2" fillId="0" borderId="0" xfId="0" applyFont="1"/>
    <xf numFmtId="0" fontId="4" fillId="0" borderId="0" xfId="0" applyFont="1"/>
    <xf numFmtId="164" fontId="0" fillId="0" borderId="0" xfId="1" applyNumberFormat="1" applyFont="1"/>
    <xf numFmtId="43" fontId="0" fillId="0" borderId="1" xfId="1" applyFont="1" applyBorder="1"/>
    <xf numFmtId="0" fontId="5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17</xdr:col>
      <xdr:colOff>297430</xdr:colOff>
      <xdr:row>66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A48BF-7BCF-465F-8496-2149CB103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19650"/>
          <a:ext cx="15442180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17</xdr:col>
      <xdr:colOff>49745</xdr:colOff>
      <xdr:row>111</xdr:row>
      <xdr:rowOff>1090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65F3B0-A597-4779-BCB2-9A42DD8BB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773150"/>
          <a:ext cx="15194495" cy="7811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22</xdr:col>
      <xdr:colOff>449609</xdr:colOff>
      <xdr:row>27</xdr:row>
      <xdr:rowOff>10164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C3A646-39B0-40A7-A91F-D5DFE114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3860809" cy="45821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22</xdr:col>
      <xdr:colOff>59030</xdr:colOff>
      <xdr:row>38</xdr:row>
      <xdr:rowOff>66924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6A8105-E60D-4182-83B7-23E3ED8A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13470230" cy="1781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23</xdr:col>
      <xdr:colOff>592589</xdr:colOff>
      <xdr:row>65</xdr:row>
      <xdr:rowOff>134007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1E954D-DF13-4F20-B06F-E3E7F1382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10500"/>
          <a:ext cx="14613389" cy="4706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18</xdr:col>
      <xdr:colOff>315900</xdr:colOff>
      <xdr:row>91</xdr:row>
      <xdr:rowOff>124427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BCE6EB-BE9C-4301-988A-5E0BFA0AD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144500"/>
          <a:ext cx="11288700" cy="43154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84470-EEED-4EF1-9DAE-CE2072AA1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7401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14</xdr:col>
      <xdr:colOff>429876</xdr:colOff>
      <xdr:row>77</xdr:row>
      <xdr:rowOff>105747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DA015-3666-45F7-874A-9F98A7AD2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8964276" cy="6963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14</xdr:col>
      <xdr:colOff>439402</xdr:colOff>
      <xdr:row>117</xdr:row>
      <xdr:rowOff>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9EABC7-8D20-450F-AE96-03E37DD3B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8973802" cy="7049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14</xdr:col>
      <xdr:colOff>515613</xdr:colOff>
      <xdr:row>162</xdr:row>
      <xdr:rowOff>1117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0E400C-A9E7-4A54-A01F-DB483C580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860000"/>
          <a:ext cx="9050013" cy="8002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2"/>
  <sheetViews>
    <sheetView workbookViewId="0">
      <selection activeCell="E15" sqref="E15"/>
    </sheetView>
  </sheetViews>
  <sheetFormatPr defaultColWidth="11.28515625" defaultRowHeight="15" x14ac:dyDescent="0.25"/>
  <cols>
    <col min="4" max="4" width="23" bestFit="1" customWidth="1"/>
    <col min="6" max="6" width="12.140625" customWidth="1"/>
    <col min="7" max="8" width="13.140625" customWidth="1"/>
    <col min="9" max="9" width="13.85546875" customWidth="1"/>
    <col min="10" max="10" width="11.42578125" bestFit="1" customWidth="1"/>
    <col min="11" max="12" width="14.42578125" bestFit="1" customWidth="1"/>
    <col min="13" max="13" width="17" bestFit="1" customWidth="1"/>
    <col min="14" max="15" width="13.42578125" bestFit="1" customWidth="1"/>
    <col min="18" max="18" width="16.7109375" bestFit="1" customWidth="1"/>
    <col min="19" max="19" width="12.5703125" bestFit="1" customWidth="1"/>
  </cols>
  <sheetData>
    <row r="1" spans="1:19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6</v>
      </c>
      <c r="G1" s="2" t="s">
        <v>5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9" x14ac:dyDescent="0.25">
      <c r="A2">
        <v>898</v>
      </c>
      <c r="B2">
        <v>2023</v>
      </c>
      <c r="C2" s="5">
        <v>1</v>
      </c>
      <c r="D2">
        <v>2024</v>
      </c>
      <c r="E2" s="4">
        <f>D2-B2</f>
        <v>1</v>
      </c>
      <c r="F2" s="1">
        <v>2000</v>
      </c>
      <c r="G2" s="3">
        <f>A2*F2</f>
        <v>1796000</v>
      </c>
      <c r="H2" s="3">
        <f>90*(E2/C2)</f>
        <v>90</v>
      </c>
      <c r="I2" s="3">
        <v>0</v>
      </c>
      <c r="J2" s="1">
        <v>6000</v>
      </c>
      <c r="K2" s="3">
        <f>A2*J2</f>
        <v>5388000</v>
      </c>
      <c r="L2" s="3">
        <f>K2-I2</f>
        <v>5388000</v>
      </c>
      <c r="M2" s="3">
        <f>L2*0.9</f>
        <v>4849200</v>
      </c>
      <c r="N2" s="3">
        <f>L2*0.8</f>
        <v>4310400</v>
      </c>
      <c r="O2" s="3">
        <f>G2</f>
        <v>1796000</v>
      </c>
    </row>
    <row r="3" spans="1:19" x14ac:dyDescent="0.25">
      <c r="C3">
        <v>60</v>
      </c>
    </row>
    <row r="4" spans="1:19" x14ac:dyDescent="0.25">
      <c r="C4">
        <v>50</v>
      </c>
    </row>
    <row r="5" spans="1:19" x14ac:dyDescent="0.25">
      <c r="K5">
        <v>3200000</v>
      </c>
      <c r="R5" s="8" t="s">
        <v>29</v>
      </c>
      <c r="S5" s="8">
        <v>5388000</v>
      </c>
    </row>
    <row r="6" spans="1:19" x14ac:dyDescent="0.25">
      <c r="R6" s="8" t="s">
        <v>30</v>
      </c>
      <c r="S6" s="8">
        <v>4849200</v>
      </c>
    </row>
    <row r="7" spans="1:19" x14ac:dyDescent="0.25">
      <c r="R7" s="8" t="s">
        <v>31</v>
      </c>
      <c r="S7" s="8">
        <v>4310400</v>
      </c>
    </row>
    <row r="8" spans="1:19" x14ac:dyDescent="0.25">
      <c r="D8" t="s">
        <v>18</v>
      </c>
      <c r="E8">
        <v>77.17</v>
      </c>
      <c r="F8" t="s">
        <v>15</v>
      </c>
    </row>
    <row r="9" spans="1:19" x14ac:dyDescent="0.25">
      <c r="E9">
        <f>MROUND(E8*10.764,1)</f>
        <v>831</v>
      </c>
      <c r="F9" t="s">
        <v>16</v>
      </c>
      <c r="R9" s="8" t="s">
        <v>29</v>
      </c>
      <c r="S9" s="8" t="s">
        <v>32</v>
      </c>
    </row>
    <row r="10" spans="1:19" x14ac:dyDescent="0.25">
      <c r="R10" s="8" t="s">
        <v>30</v>
      </c>
      <c r="S10" s="8" t="s">
        <v>33</v>
      </c>
    </row>
    <row r="11" spans="1:19" x14ac:dyDescent="0.25">
      <c r="D11" t="s">
        <v>17</v>
      </c>
      <c r="E11">
        <v>71.430000000000007</v>
      </c>
      <c r="F11" t="s">
        <v>15</v>
      </c>
      <c r="J11" t="s">
        <v>28</v>
      </c>
      <c r="N11" t="s">
        <v>20</v>
      </c>
      <c r="R11" s="8" t="s">
        <v>31</v>
      </c>
      <c r="S11" s="8" t="s">
        <v>34</v>
      </c>
    </row>
    <row r="12" spans="1:19" x14ac:dyDescent="0.25">
      <c r="E12">
        <f>MROUND(E11*10.764,1)</f>
        <v>769</v>
      </c>
      <c r="F12" t="s">
        <v>16</v>
      </c>
      <c r="H12">
        <f>E9/E12</f>
        <v>1.0806241872561768</v>
      </c>
      <c r="N12" t="s">
        <v>24</v>
      </c>
    </row>
    <row r="13" spans="1:19" x14ac:dyDescent="0.25">
      <c r="N13" t="s">
        <v>21</v>
      </c>
      <c r="O13">
        <v>380</v>
      </c>
      <c r="P13" t="s">
        <v>16</v>
      </c>
    </row>
    <row r="14" spans="1:19" x14ac:dyDescent="0.25">
      <c r="D14" t="s">
        <v>0</v>
      </c>
      <c r="E14">
        <v>83.42</v>
      </c>
      <c r="F14" t="s">
        <v>15</v>
      </c>
      <c r="N14" t="s">
        <v>22</v>
      </c>
      <c r="O14">
        <v>62</v>
      </c>
      <c r="P14" t="s">
        <v>16</v>
      </c>
    </row>
    <row r="15" spans="1:19" x14ac:dyDescent="0.25">
      <c r="E15">
        <f>MROUND(E14*10.764,1)</f>
        <v>898</v>
      </c>
      <c r="F15" t="s">
        <v>16</v>
      </c>
      <c r="N15" t="s">
        <v>23</v>
      </c>
      <c r="O15">
        <v>54</v>
      </c>
      <c r="P15" t="s">
        <v>16</v>
      </c>
    </row>
    <row r="16" spans="1:19" x14ac:dyDescent="0.25">
      <c r="N16" s="6" t="s">
        <v>26</v>
      </c>
      <c r="O16" s="6">
        <f>SUM(O13:O15)</f>
        <v>496</v>
      </c>
      <c r="P16" s="6" t="s">
        <v>16</v>
      </c>
    </row>
    <row r="17" spans="1:16" x14ac:dyDescent="0.25">
      <c r="J17">
        <f>7000000/898</f>
        <v>7795.1002227171493</v>
      </c>
      <c r="N17" t="s">
        <v>25</v>
      </c>
    </row>
    <row r="18" spans="1:16" x14ac:dyDescent="0.25">
      <c r="J18">
        <v>7800</v>
      </c>
      <c r="N18" t="s">
        <v>21</v>
      </c>
      <c r="O18">
        <v>323</v>
      </c>
      <c r="P18" t="s">
        <v>16</v>
      </c>
    </row>
    <row r="19" spans="1:16" x14ac:dyDescent="0.25">
      <c r="N19" t="s">
        <v>22</v>
      </c>
      <c r="O19">
        <v>48</v>
      </c>
      <c r="P19" t="s">
        <v>16</v>
      </c>
    </row>
    <row r="20" spans="1:16" x14ac:dyDescent="0.25">
      <c r="N20" t="s">
        <v>23</v>
      </c>
      <c r="O20">
        <v>54</v>
      </c>
      <c r="P20" t="s">
        <v>16</v>
      </c>
    </row>
    <row r="21" spans="1:16" x14ac:dyDescent="0.25">
      <c r="N21" s="6" t="s">
        <v>26</v>
      </c>
      <c r="O21" s="6">
        <f>SUM(O18:O20)</f>
        <v>425</v>
      </c>
      <c r="P21" s="6" t="s">
        <v>16</v>
      </c>
    </row>
    <row r="22" spans="1:16" ht="19.5" customHeight="1" x14ac:dyDescent="0.25">
      <c r="A22" s="9" t="s">
        <v>19</v>
      </c>
      <c r="B22" s="9"/>
      <c r="C22" s="9"/>
      <c r="N22" s="6" t="s">
        <v>27</v>
      </c>
      <c r="O22" s="6">
        <f>O16+O21</f>
        <v>921</v>
      </c>
      <c r="P22" s="6" t="s">
        <v>16</v>
      </c>
    </row>
  </sheetData>
  <mergeCells count="1">
    <mergeCell ref="A22:C2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1D19A-3DAB-49CE-AAAC-3F74B61B4787}">
  <dimension ref="A1"/>
  <sheetViews>
    <sheetView topLeftCell="A58" workbookViewId="0">
      <selection activeCell="A70" sqref="A7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CB29C-AA75-496B-A1E1-055E708BBD96}">
  <dimension ref="Q12:U168"/>
  <sheetViews>
    <sheetView tabSelected="1" topLeftCell="A145" workbookViewId="0">
      <selection activeCell="S169" sqref="S169"/>
    </sheetView>
  </sheetViews>
  <sheetFormatPr defaultRowHeight="15" x14ac:dyDescent="0.25"/>
  <cols>
    <col min="17" max="17" width="12.5703125" bestFit="1" customWidth="1"/>
    <col min="19" max="19" width="10" bestFit="1" customWidth="1"/>
    <col min="21" max="21" width="12" bestFit="1" customWidth="1"/>
  </cols>
  <sheetData>
    <row r="12" spans="17:17" x14ac:dyDescent="0.25">
      <c r="Q12" s="7">
        <v>1488</v>
      </c>
    </row>
    <row r="13" spans="17:17" x14ac:dyDescent="0.25">
      <c r="Q13" s="7">
        <v>11500000</v>
      </c>
    </row>
    <row r="14" spans="17:17" x14ac:dyDescent="0.25">
      <c r="Q14" s="7">
        <f>Q13/Q12</f>
        <v>7728.4946236559135</v>
      </c>
    </row>
    <row r="55" spans="17:17" x14ac:dyDescent="0.25">
      <c r="Q55" s="7">
        <v>1488</v>
      </c>
    </row>
    <row r="56" spans="17:17" x14ac:dyDescent="0.25">
      <c r="Q56" s="7">
        <v>9800000</v>
      </c>
    </row>
    <row r="57" spans="17:17" x14ac:dyDescent="0.25">
      <c r="Q57" s="7">
        <f>Q56/Q55</f>
        <v>6586.0215053763441</v>
      </c>
    </row>
    <row r="91" spans="17:17" x14ac:dyDescent="0.25">
      <c r="Q91" s="7">
        <v>1256</v>
      </c>
    </row>
    <row r="92" spans="17:17" x14ac:dyDescent="0.25">
      <c r="Q92" s="7">
        <v>8000000</v>
      </c>
    </row>
    <row r="93" spans="17:17" x14ac:dyDescent="0.25">
      <c r="Q93" s="7">
        <f>Q92/Q91</f>
        <v>6369.4267515923566</v>
      </c>
    </row>
    <row r="137" spans="17:21" x14ac:dyDescent="0.25">
      <c r="Q137" s="7">
        <v>1668</v>
      </c>
      <c r="S137" s="7">
        <f>S138/S139</f>
        <v>1325.2153744201457</v>
      </c>
      <c r="U137">
        <f>Q137/S137</f>
        <v>1.2586633329166146</v>
      </c>
    </row>
    <row r="138" spans="17:21" x14ac:dyDescent="0.25">
      <c r="Q138" s="7">
        <v>7999000</v>
      </c>
      <c r="S138" s="7">
        <v>7999000</v>
      </c>
    </row>
    <row r="139" spans="17:21" x14ac:dyDescent="0.25">
      <c r="Q139" s="7">
        <f>Q138/Q137</f>
        <v>4795.5635491606718</v>
      </c>
      <c r="S139" s="7">
        <v>6036</v>
      </c>
    </row>
    <row r="165" spans="19:21" x14ac:dyDescent="0.25">
      <c r="S165">
        <v>921</v>
      </c>
      <c r="T165">
        <v>6036</v>
      </c>
      <c r="U165">
        <f>S165*T165</f>
        <v>5559156</v>
      </c>
    </row>
    <row r="168" spans="19:21" x14ac:dyDescent="0.25">
      <c r="S168">
        <f>921*125%</f>
        <v>1151.25</v>
      </c>
      <c r="T168">
        <v>4700</v>
      </c>
      <c r="U168">
        <f>S168*T168</f>
        <v>5410875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60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akhilesh Yadav</cp:lastModifiedBy>
  <dcterms:created xsi:type="dcterms:W3CDTF">2018-03-24T06:19:00Z</dcterms:created>
  <dcterms:modified xsi:type="dcterms:W3CDTF">2024-11-25T06:13:46Z</dcterms:modified>
</cp:coreProperties>
</file>