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eera Desai Road Andheri (West)\Rehana Asif Merchant\"/>
    </mc:Choice>
  </mc:AlternateContent>
  <xr:revisionPtr revIDLastSave="0" documentId="13_ncr:1_{1FB4ED1B-6051-4E7D-A82F-51B9DD7DEC6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3" i="4" l="1"/>
  <c r="R29" i="4"/>
  <c r="Q29" i="4"/>
  <c r="Q28" i="4"/>
  <c r="Q27" i="4"/>
  <c r="Q26" i="4"/>
  <c r="Q25" i="4"/>
  <c r="P8" i="4" l="1"/>
  <c r="P7" i="4"/>
  <c r="H22" i="4"/>
  <c r="H23" i="4" s="1"/>
  <c r="Q8" i="4" l="1"/>
  <c r="Q7" i="4"/>
  <c r="P6" i="4"/>
  <c r="P5" i="4"/>
  <c r="P4" i="4"/>
  <c r="P3" i="4"/>
  <c r="P2" i="4"/>
  <c r="Q2" i="4" s="1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<sst xmlns="http://schemas.openxmlformats.org/spreadsheetml/2006/main" count="26" uniqueCount="23">
  <si>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</si>
  <si>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</si>
  <si>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</si>
  <si>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</si>
  <si>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</si>
  <si>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</si>
  <si>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</si>
  <si>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</si>
  <si>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</si>
  <si>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</si>
  <si>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</si>
  <si>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</si>
  <si>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</si>
  <si>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202, 2nd Floor, Sapna Residency Co-Op. Hsg. Soc. Ltd. , Opp. La delight Bakery, Cross Pakhadi lane, Versova, Andheri (West), Mumbai</t>
  </si>
  <si>
    <t>bua</t>
  </si>
  <si>
    <t>rate</t>
  </si>
  <si>
    <t>fmv</t>
  </si>
  <si>
    <t>yoc - 2009 - pre report</t>
  </si>
  <si>
    <t>06.08.24</t>
  </si>
  <si>
    <t>24.03.23</t>
  </si>
  <si>
    <t>ls - 70 lakhs</t>
  </si>
  <si>
    <t>mca</t>
  </si>
  <si>
    <t xml:space="preserve">previous 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</si>
</sst>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438150</xdr:colOff>
      <xdr:row>0</xdr:row>
      <xdr:rowOff>133350</xdr:rowOff>
    </xdr:from>
    <xdr:to>
      <xdr:col>29</xdr:col>
      <xdr:colOff>86356</xdr:colOff>
      <xdr:row>5</xdr:row>
      <xdr:rowOff>57352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E4765-E1DC-46F4-B229-AF15EC524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25375" y="133350"/>
          <a:ext cx="4525006" cy="1448002"/>
        </a:xfrm>
        <a:prstGeom prst="rect">
          <a:avLst/>
        </a:prstGeom>
      </xdr:spPr>
    </xdr:pic>
    <xdr:clientData/>
  </xdr:twoCellAnchor>
  <xdr:twoCellAnchor editAs="oneCell">
    <xdr:from>
      <xdr:col>21</xdr:col>
      <xdr:colOff>542925</xdr:colOff>
      <xdr:row>7</xdr:row>
      <xdr:rowOff>38100</xdr:rowOff>
    </xdr:from>
    <xdr:to>
      <xdr:col>31</xdr:col>
      <xdr:colOff>162723</xdr:colOff>
      <xdr:row>46</xdr:row>
      <xdr:rowOff>143927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993BE-550E-4399-A414-77B932FEE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30150" y="1943100"/>
          <a:ext cx="5715798" cy="7535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A2288-529B-403A-B591-5CE32DF3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535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9DC406-E3EF-42DD-A603-ADC46682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563245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FD342-210F-4284-866C-7BBA4085F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97645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4258A9-238A-4082-97D7-EDFCF099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39363-DE21-4079-966E-E49AF49C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9BC7C-10ED-4E47-BC1C-B074F9B1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543767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7DF87-C60B-4846-A928-B3BE6158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030167" cy="8478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12</xdr:col>
      <xdr:colOff>524714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C8D1D-4395-40C7-8438-549531FB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011114" cy="8507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08E3D-C6D8-4204-9EAF-2E4372EE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4" zoomScaleNormal="100" workbookViewId="0">
      <selection activeCell="J32" sqref="J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297.22222222222223</v>
      </c>
      <c r="C2" s="4">
        <f>B2*1.2</f>
        <v>356.66666666666669</v>
      </c>
      <c r="D2" s="4">
        <f t="shared" ref="D2:D13" si="2">C2*1.2</f>
        <v>428</v>
      </c>
      <c r="E2" s="5">
        <f t="shared" ref="E2:E13" si="3">R2</f>
        <v>7500000</v>
      </c>
      <c r="F2" s="10">
        <f t="shared" ref="F2:F13" si="4">ROUND((E2/B2),0)</f>
        <v>25234</v>
      </c>
      <c r="G2" s="10">
        <f t="shared" ref="G2:G13" si="5">ROUND((E2/C2),0)</f>
        <v>21028</v>
      </c>
      <c r="H2" s="15">
        <f t="shared" ref="H2:H13" si="6">ROUND((E2/D2),0)</f>
        <v>17523</v>
      </c>
      <c r="I2" s="10" t="e">
        <f>#REF!</f>
        <v>#REF!</v>
      </c>
      <c r="J2" s="4">
        <f t="shared" ref="J2:J13" si="7">S2</f>
        <v>0</v>
      </c>
      <c r="O2">
        <v>428</v>
      </c>
      <c r="P2">
        <f t="shared" ref="P2:P6" si="8">O2/1.2</f>
        <v>356.66666666666669</v>
      </c>
      <c r="Q2">
        <f t="shared" ref="Q2:Q8" si="9">P2/1.2</f>
        <v>297.22222222222223</v>
      </c>
      <c r="R2" s="2">
        <v>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525</v>
      </c>
      <c r="C3" s="4">
        <f t="shared" ref="C3:C15" si="10">B3*1.2</f>
        <v>630</v>
      </c>
      <c r="D3" s="4">
        <f t="shared" si="2"/>
        <v>756</v>
      </c>
      <c r="E3" s="5">
        <f t="shared" si="3"/>
        <v>12000000</v>
      </c>
      <c r="F3" s="10">
        <f t="shared" si="4"/>
        <v>22857</v>
      </c>
      <c r="G3" s="10">
        <f t="shared" si="5"/>
        <v>19048</v>
      </c>
      <c r="H3" s="15">
        <f t="shared" si="6"/>
        <v>15873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525</v>
      </c>
      <c r="R3" s="2">
        <v>12000000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575</v>
      </c>
      <c r="C4" s="4">
        <f t="shared" si="10"/>
        <v>690</v>
      </c>
      <c r="D4" s="4">
        <f t="shared" si="2"/>
        <v>828</v>
      </c>
      <c r="E4" s="5">
        <f t="shared" si="3"/>
        <v>9500000</v>
      </c>
      <c r="F4" s="10">
        <f t="shared" si="4"/>
        <v>16522</v>
      </c>
      <c r="G4" s="10">
        <f t="shared" si="5"/>
        <v>13768</v>
      </c>
      <c r="H4" s="10">
        <f t="shared" si="6"/>
        <v>11473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575</v>
      </c>
      <c r="R4" s="2">
        <v>9500000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380</v>
      </c>
      <c r="C5" s="4">
        <f t="shared" si="10"/>
        <v>456</v>
      </c>
      <c r="D5" s="4">
        <f t="shared" si="2"/>
        <v>547.19999999999993</v>
      </c>
      <c r="E5" s="5">
        <f t="shared" si="3"/>
        <v>8200000</v>
      </c>
      <c r="F5" s="10">
        <f t="shared" si="4"/>
        <v>21579</v>
      </c>
      <c r="G5" s="10">
        <f t="shared" si="5"/>
        <v>17982</v>
      </c>
      <c r="H5" s="10">
        <f t="shared" si="6"/>
        <v>14985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380</v>
      </c>
      <c r="R5" s="2">
        <v>8200000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350</v>
      </c>
      <c r="C6" s="4">
        <f t="shared" si="10"/>
        <v>420</v>
      </c>
      <c r="D6" s="4">
        <f t="shared" si="2"/>
        <v>504</v>
      </c>
      <c r="E6" s="5">
        <f t="shared" si="3"/>
        <v>10000000</v>
      </c>
      <c r="F6" s="10">
        <f t="shared" si="4"/>
        <v>28571</v>
      </c>
      <c r="G6" s="10">
        <f t="shared" si="5"/>
        <v>23810</v>
      </c>
      <c r="H6" s="15">
        <f t="shared" si="6"/>
        <v>19841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350</v>
      </c>
      <c r="R6" s="2">
        <v>10000000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620.0064000000001</v>
      </c>
      <c r="C7" s="4">
        <f t="shared" si="10"/>
        <v>744.00768000000005</v>
      </c>
      <c r="D7" s="4">
        <f t="shared" si="2"/>
        <v>892.80921599999999</v>
      </c>
      <c r="E7" s="5">
        <f t="shared" si="3"/>
        <v>9000000</v>
      </c>
      <c r="F7" s="10">
        <f t="shared" si="4"/>
        <v>14516</v>
      </c>
      <c r="G7" s="10">
        <f t="shared" si="5"/>
        <v>12097</v>
      </c>
      <c r="H7" s="10">
        <f t="shared" si="6"/>
        <v>10081</v>
      </c>
      <c r="I7" s="10" t="e">
        <f>#REF!</f>
        <v>#REF!</v>
      </c>
      <c r="J7" s="4" t="str">
        <f t="shared" si="7"/>
        <v>06.08.24</v>
      </c>
      <c r="O7">
        <v>0</v>
      </c>
      <c r="P7">
        <f>69.12*10.764</f>
        <v>744.00768000000005</v>
      </c>
      <c r="Q7">
        <f t="shared" si="9"/>
        <v>620.0064000000001</v>
      </c>
      <c r="R7" s="2">
        <v>9000000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242.63850000000002</v>
      </c>
      <c r="C8" s="4">
        <f t="shared" si="10"/>
        <v>291.1662</v>
      </c>
      <c r="D8" s="4">
        <f t="shared" si="2"/>
        <v>349.39943999999997</v>
      </c>
      <c r="E8" s="5">
        <f t="shared" si="3"/>
        <v>4800000</v>
      </c>
      <c r="F8" s="10">
        <f t="shared" si="4"/>
        <v>19783</v>
      </c>
      <c r="G8" s="10">
        <f t="shared" si="5"/>
        <v>16485</v>
      </c>
      <c r="H8" s="10">
        <f t="shared" si="6"/>
        <v>13738</v>
      </c>
      <c r="I8" s="10" t="e">
        <f>#REF!</f>
        <v>#REF!</v>
      </c>
      <c r="J8" s="4" t="str">
        <f t="shared" si="7"/>
        <v>24.03.23</v>
      </c>
      <c r="O8">
        <v>0</v>
      </c>
      <c r="P8">
        <f>27.05*10.764</f>
        <v>291.1662</v>
      </c>
      <c r="Q8">
        <f t="shared" si="9"/>
        <v>242.63850000000002</v>
      </c>
      <c r="R8" s="2">
        <v>4800000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10"/>
        <v>540</v>
      </c>
      <c r="D9" s="4">
        <f t="shared" si="2"/>
        <v>648</v>
      </c>
      <c r="E9" s="5">
        <f t="shared" si="3"/>
        <v>13500000</v>
      </c>
      <c r="F9" s="10">
        <f t="shared" si="4"/>
        <v>30000</v>
      </c>
      <c r="G9" s="10">
        <f t="shared" si="5"/>
        <v>25000</v>
      </c>
      <c r="H9" s="10">
        <f t="shared" si="6"/>
        <v>20833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450</v>
      </c>
      <c r="R9" s="2">
        <v>13500000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550</v>
      </c>
      <c r="C10" s="4">
        <f t="shared" si="10"/>
        <v>660</v>
      </c>
      <c r="D10" s="4">
        <f t="shared" si="2"/>
        <v>792</v>
      </c>
      <c r="E10" s="5">
        <f t="shared" si="3"/>
        <v>11500000</v>
      </c>
      <c r="F10" s="10">
        <f t="shared" si="4"/>
        <v>20909</v>
      </c>
      <c r="G10" s="10">
        <f t="shared" si="5"/>
        <v>17424</v>
      </c>
      <c r="H10" s="10">
        <f t="shared" si="6"/>
        <v>14520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v>550</v>
      </c>
      <c r="R10" s="2">
        <v>11500000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ref="Q9:Q12" si="12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9" spans="7:24" x14ac:dyDescent="0.25">
      <c r="G19" t="s">
        <v>13</v>
      </c>
    </row>
    <row r="20" spans="7:24" x14ac:dyDescent="0.25">
      <c r="G20" t="s">
        <v>14</v>
      </c>
      <c r="H20">
        <v>444</v>
      </c>
    </row>
    <row r="21" spans="7:24" x14ac:dyDescent="0.25">
      <c r="G21" t="s">
        <v>15</v>
      </c>
      <c r="H21">
        <v>15500</v>
      </c>
    </row>
    <row r="22" spans="7:24" x14ac:dyDescent="0.25">
      <c r="G22" s="6" t="s">
        <v>16</v>
      </c>
      <c r="H22" s="6">
        <f>H21*H20</f>
        <v>6882000</v>
      </c>
    </row>
    <row r="23" spans="7:24" x14ac:dyDescent="0.25">
      <c r="H23">
        <f>H22/306</f>
        <v>22490.196078431374</v>
      </c>
    </row>
    <row r="24" spans="7:24" x14ac:dyDescent="0.25">
      <c r="O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>
        <v>9.06</v>
      </c>
      <c r="P25" s="11">
        <v>16.07</v>
      </c>
      <c r="Q25" s="14">
        <f>P25*O25</f>
        <v>145.5942</v>
      </c>
      <c r="R25" s="14"/>
      <c r="T25" s="14"/>
      <c r="U25" s="14"/>
      <c r="V25" s="11"/>
      <c r="W25" s="11"/>
      <c r="X25" s="11"/>
    </row>
    <row r="26" spans="7:24" x14ac:dyDescent="0.25">
      <c r="J26" t="s">
        <v>20</v>
      </c>
      <c r="O26">
        <v>9.73</v>
      </c>
      <c r="P26" s="11">
        <v>8.32</v>
      </c>
      <c r="Q26" s="14">
        <f t="shared" ref="Q26:Q28" si="23">P26*O26</f>
        <v>80.953600000000009</v>
      </c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O27">
        <v>2.0699999999999998</v>
      </c>
      <c r="P27" s="11">
        <v>8.32</v>
      </c>
      <c r="Q27" s="14">
        <f t="shared" si="23"/>
        <v>17.2224</v>
      </c>
      <c r="R27" s="11"/>
      <c r="T27" s="11"/>
      <c r="U27" s="11"/>
      <c r="V27" s="11"/>
      <c r="W27" s="11"/>
      <c r="X27" s="11"/>
    </row>
    <row r="28" spans="7:24" x14ac:dyDescent="0.25">
      <c r="O28">
        <v>7.14</v>
      </c>
      <c r="P28" s="11">
        <v>3.9</v>
      </c>
      <c r="Q28" s="14">
        <f t="shared" si="23"/>
        <v>27.845999999999997</v>
      </c>
      <c r="R28" s="12"/>
      <c r="T28" s="12"/>
      <c r="U28" s="12"/>
      <c r="V28" s="11"/>
      <c r="W28" s="11"/>
      <c r="X28" s="11"/>
    </row>
    <row r="29" spans="7:24" x14ac:dyDescent="0.25">
      <c r="P29" s="11"/>
      <c r="Q29" s="11">
        <f>SUM(Q25:Q28)</f>
        <v>271.61619999999999</v>
      </c>
      <c r="R29" s="11">
        <f>306-271</f>
        <v>35</v>
      </c>
      <c r="T29" s="11"/>
      <c r="U29" s="11"/>
      <c r="V29" s="11"/>
      <c r="W29" s="11"/>
      <c r="X29" s="11"/>
    </row>
    <row r="30" spans="7:24" x14ac:dyDescent="0.25">
      <c r="N30" s="4"/>
      <c r="O30" s="4"/>
      <c r="P30" s="15"/>
      <c r="Q30" s="15"/>
      <c r="R30" s="15"/>
      <c r="T30" s="11"/>
      <c r="U30" s="11"/>
      <c r="V30" s="11"/>
      <c r="W30" s="11"/>
      <c r="X30" s="11"/>
    </row>
    <row r="31" spans="7:24" x14ac:dyDescent="0.25">
      <c r="N31" s="4"/>
      <c r="O31" s="4" t="s">
        <v>22</v>
      </c>
      <c r="P31" s="15"/>
      <c r="Q31" s="15">
        <v>306</v>
      </c>
      <c r="R31" s="15"/>
      <c r="T31" s="11"/>
      <c r="U31" s="11"/>
      <c r="V31" s="11"/>
      <c r="W31" s="11"/>
      <c r="X31" s="11"/>
    </row>
    <row r="32" spans="7:24" x14ac:dyDescent="0.25">
      <c r="N32" s="4"/>
      <c r="O32" s="4"/>
      <c r="P32" s="15"/>
      <c r="Q32" s="15">
        <v>22500</v>
      </c>
      <c r="R32" s="15"/>
      <c r="S32" s="6"/>
      <c r="T32" s="11"/>
      <c r="U32" s="11"/>
      <c r="V32" s="11"/>
      <c r="W32" s="11"/>
      <c r="X32" s="11"/>
    </row>
    <row r="33" spans="14:24" x14ac:dyDescent="0.25">
      <c r="N33" s="4"/>
      <c r="O33" s="4"/>
      <c r="P33" s="15"/>
      <c r="Q33" s="15">
        <f>Q32*Q31</f>
        <v>6885000</v>
      </c>
      <c r="R33" s="15"/>
      <c r="S33" s="6"/>
      <c r="T33" s="11"/>
      <c r="U33" s="11"/>
      <c r="V33" s="11"/>
      <c r="W33" s="11"/>
      <c r="X33" s="11"/>
    </row>
    <row r="34" spans="14:24" x14ac:dyDescent="0.25">
      <c r="N34" s="4"/>
      <c r="O34" s="4"/>
      <c r="P34" s="4"/>
      <c r="Q34" s="15"/>
      <c r="R34" s="15"/>
    </row>
    <row r="35" spans="14:24" x14ac:dyDescent="0.25">
      <c r="Q35" s="11"/>
      <c r="R35" s="11"/>
      <c r="T35" s="6"/>
    </row>
    <row r="36" spans="14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44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2" sqref="D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2024-11-26T09:21:16Z</dcterms:modified>
</cp:coreProperties>
</file>