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Chembur\Krushnath Vishnu Deokar\"/>
    </mc:Choice>
  </mc:AlternateContent>
  <xr:revisionPtr revIDLastSave="0" documentId="13_ncr:1_{FC89F44B-5446-4632-B81B-C3BFE2792A4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Q10" i="4"/>
  <c r="Q11" i="4"/>
  <c r="Q12" i="4"/>
  <c r="Q13" i="4"/>
  <c r="Q14" i="4"/>
  <c r="Q15" i="4"/>
  <c r="Q9" i="4"/>
  <c r="Q3" i="4"/>
  <c r="C4" i="4"/>
  <c r="C8" i="4"/>
  <c r="C2" i="4"/>
  <c r="Q21" i="4" l="1"/>
  <c r="R4" i="4" l="1"/>
  <c r="R3" i="4"/>
  <c r="R2" i="4"/>
  <c r="P24" i="4" l="1"/>
  <c r="P23" i="4"/>
  <c r="I21" i="4" l="1"/>
  <c r="I22" i="4" s="1"/>
  <c r="P12" i="4" l="1"/>
  <c r="P11" i="4"/>
  <c r="P10" i="4"/>
  <c r="P9" i="4"/>
  <c r="P8" i="4"/>
  <c r="P7" i="4"/>
  <c r="P5" i="4"/>
  <c r="P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A8" i="4"/>
  <c r="A7" i="4"/>
  <c r="B6" i="4"/>
  <c r="C6" i="4" s="1"/>
  <c r="A6" i="4"/>
  <c r="B5" i="4"/>
  <c r="C5" i="4" s="1"/>
  <c r="A5" i="4"/>
  <c r="B4" i="4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<sst xmlns="http://schemas.openxmlformats.org/spreadsheetml/2006/main" count="116" uniqueCount="25">
  <si>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</si>
  <si>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</si>
  <si>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</si>
  <si>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</si>
  <si>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</si>
  <si>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</si>
  <si>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</si>
  <si>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</si>
  <si>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</si>
  <si>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</si>
  <si>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</si>
  <si>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</si>
  <si>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Flat No. 502, 5th Floor, Parijat Chsl, Sundervan Complex, Devdaya Nagar, Village - Pamchpakhadi, Thane West, Thane</t>
  </si>
  <si>
    <t>bua</t>
  </si>
  <si>
    <t>rate</t>
  </si>
  <si>
    <t>fmv</t>
  </si>
  <si>
    <t>07.02.24</t>
  </si>
  <si>
    <t>08.05.23</t>
  </si>
  <si>
    <t>19.04.23</t>
  </si>
  <si>
    <t>mca</t>
  </si>
  <si>
    <t>oc - 1994</t>
  </si>
  <si>
    <t>Parijat</t>
  </si>
  <si>
    <t>20000 to 21000 on ca</t>
  </si>
  <si>
    <t>Built up area (30%)</t>
  </si>
  <si>
    <t>11.10.24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</si>
</sst>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0F206B-C56D-4040-AA29-A895CB67D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8315A-7D78-4F90-AE3B-E34952DC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6F9E6E-B522-4841-B302-A725B690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77414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0A851D-36CA-4CDF-A5E0-13D0B495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5913EA-D994-4620-9AA3-F84D41AE9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553718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7F7E61-82D8-471D-9D83-B90A118A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88118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EEA59-744C-4DB1-8841-7AB5DF17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23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487</v>
      </c>
      <c r="C2" s="4">
        <f>B2*1.3</f>
        <v>633.1</v>
      </c>
      <c r="D2" s="4">
        <f t="shared" ref="D2:D13" si="2">C2*1.2</f>
        <v>759.72</v>
      </c>
      <c r="E2" s="5">
        <f t="shared" ref="E2:E13" si="3">R2</f>
        <v>8590000</v>
      </c>
      <c r="F2" s="10">
        <f t="shared" ref="F2:F13" si="4">ROUND((E2/B2),0)</f>
        <v>17639</v>
      </c>
      <c r="G2" s="10">
        <f t="shared" ref="G2:G13" si="5">ROUND((E2/C2),0)</f>
        <v>13568</v>
      </c>
      <c r="H2" s="10">
        <f t="shared" ref="H2:H13" si="6">ROUND((E2/D2),0)</f>
        <v>11307</v>
      </c>
      <c r="I2" s="4" t="e">
        <f>#REF!</f>
        <v>#REF!</v>
      </c>
      <c r="J2" s="4" t="str">
        <f t="shared" ref="J2:J13" si="7">S2</f>
        <v>07.02.24</v>
      </c>
      <c r="O2">
        <v>0</v>
      </c>
      <c r="P2">
        <f t="shared" ref="P2:P12" si="8">O2/1.2</f>
        <v>0</v>
      </c>
      <c r="Q2">
        <v>487</v>
      </c>
      <c r="R2" s="2">
        <f>8000000+560000+30000</f>
        <v>8590000</v>
      </c>
      <c r="S2" s="8" t="s">
        <v>16</v>
      </c>
      <c r="T2" s="8"/>
    </row>
    <row r="3" spans="1:20" x14ac:dyDescent="0.25">
      <c r="A3" s="4">
        <f t="shared" si="0"/>
        <v>0</v>
      </c>
      <c r="B3" s="4">
        <f t="shared" si="1"/>
        <v>473.07692307692304</v>
      </c>
      <c r="C3" s="4">
        <f t="shared" ref="C3:C8" si="9">B3*1.3</f>
        <v>615</v>
      </c>
      <c r="D3" s="4">
        <f t="shared" si="2"/>
        <v>738</v>
      </c>
      <c r="E3" s="5">
        <f t="shared" si="3"/>
        <v>8697000</v>
      </c>
      <c r="F3" s="10">
        <f t="shared" si="4"/>
        <v>18384</v>
      </c>
      <c r="G3" s="15">
        <f t="shared" si="5"/>
        <v>14141</v>
      </c>
      <c r="H3" s="10">
        <f t="shared" si="6"/>
        <v>11785</v>
      </c>
      <c r="I3" s="4" t="e">
        <f>#REF!</f>
        <v>#REF!</v>
      </c>
      <c r="J3" s="4" t="str">
        <f t="shared" si="7"/>
        <v>08.05.23</v>
      </c>
      <c r="O3">
        <v>0</v>
      </c>
      <c r="P3">
        <v>615</v>
      </c>
      <c r="Q3">
        <f>P3/1.3</f>
        <v>473.07692307692304</v>
      </c>
      <c r="R3" s="2">
        <f>8100000+567000+30000</f>
        <v>8697000</v>
      </c>
      <c r="S3" s="8" t="s">
        <v>17</v>
      </c>
      <c r="T3" s="8" t="s">
        <v>21</v>
      </c>
    </row>
    <row r="4" spans="1:20" x14ac:dyDescent="0.25">
      <c r="A4" s="4">
        <f t="shared" si="0"/>
        <v>0</v>
      </c>
      <c r="B4" s="4">
        <f t="shared" si="1"/>
        <v>704</v>
      </c>
      <c r="C4" s="4">
        <f t="shared" si="9"/>
        <v>915.2</v>
      </c>
      <c r="D4" s="4">
        <f t="shared" si="2"/>
        <v>1098.24</v>
      </c>
      <c r="E4" s="5">
        <f t="shared" si="3"/>
        <v>12335000</v>
      </c>
      <c r="F4" s="10">
        <f t="shared" si="4"/>
        <v>17521</v>
      </c>
      <c r="G4" s="10">
        <f t="shared" si="5"/>
        <v>13478</v>
      </c>
      <c r="H4" s="10">
        <f t="shared" si="6"/>
        <v>11232</v>
      </c>
      <c r="I4" s="4" t="e">
        <f>#REF!</f>
        <v>#REF!</v>
      </c>
      <c r="J4" s="4" t="str">
        <f t="shared" si="7"/>
        <v>19.04.23</v>
      </c>
      <c r="O4">
        <v>0</v>
      </c>
      <c r="P4">
        <f t="shared" si="8"/>
        <v>0</v>
      </c>
      <c r="Q4">
        <v>704</v>
      </c>
      <c r="R4" s="2">
        <f>11500000+805000+30000</f>
        <v>12335000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488</v>
      </c>
      <c r="C5" s="4">
        <f t="shared" si="9"/>
        <v>634.4</v>
      </c>
      <c r="D5" s="4">
        <f t="shared" si="2"/>
        <v>761.28</v>
      </c>
      <c r="E5" s="5">
        <f t="shared" si="3"/>
        <v>8700000</v>
      </c>
      <c r="F5" s="10">
        <f t="shared" si="4"/>
        <v>17828</v>
      </c>
      <c r="G5" s="10">
        <f t="shared" si="5"/>
        <v>13714</v>
      </c>
      <c r="H5" s="10">
        <f t="shared" si="6"/>
        <v>11428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488</v>
      </c>
      <c r="R5" s="2">
        <v>8700000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457</v>
      </c>
      <c r="C6" s="4">
        <f t="shared" si="9"/>
        <v>594.1</v>
      </c>
      <c r="D6" s="4">
        <f t="shared" si="2"/>
        <v>712.92</v>
      </c>
      <c r="E6" s="5">
        <f t="shared" si="3"/>
        <v>9100000</v>
      </c>
      <c r="F6" s="10">
        <f t="shared" si="4"/>
        <v>19912</v>
      </c>
      <c r="G6" s="15">
        <f t="shared" si="5"/>
        <v>15317</v>
      </c>
      <c r="H6" s="10">
        <f t="shared" si="6"/>
        <v>12764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457</v>
      </c>
      <c r="R6" s="2">
        <v>9100000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850</v>
      </c>
      <c r="C7" s="4">
        <f t="shared" si="9"/>
        <v>1105</v>
      </c>
      <c r="D7" s="4">
        <f t="shared" si="2"/>
        <v>1326</v>
      </c>
      <c r="E7" s="5">
        <f t="shared" si="3"/>
        <v>20000000</v>
      </c>
      <c r="F7" s="10">
        <f t="shared" si="4"/>
        <v>23529</v>
      </c>
      <c r="G7" s="15">
        <f t="shared" si="5"/>
        <v>18100</v>
      </c>
      <c r="H7" s="10">
        <f t="shared" si="6"/>
        <v>15083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850</v>
      </c>
      <c r="R7" s="2">
        <v>20000000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693</v>
      </c>
      <c r="C8" s="4">
        <f t="shared" si="9"/>
        <v>900.9</v>
      </c>
      <c r="D8" s="4">
        <f t="shared" si="2"/>
        <v>1081.08</v>
      </c>
      <c r="E8" s="5">
        <f t="shared" si="3"/>
        <v>13000000</v>
      </c>
      <c r="F8" s="10">
        <f t="shared" si="4"/>
        <v>18759</v>
      </c>
      <c r="G8" s="15">
        <f t="shared" si="5"/>
        <v>14430</v>
      </c>
      <c r="H8" s="10">
        <f t="shared" si="6"/>
        <v>12025</v>
      </c>
      <c r="I8" s="4" t="e">
        <f>#REF!</f>
        <v>#REF!</v>
      </c>
      <c r="J8" s="4" t="str">
        <f t="shared" si="7"/>
        <v>11.10.24</v>
      </c>
      <c r="O8">
        <v>0</v>
      </c>
      <c r="P8">
        <f t="shared" si="8"/>
        <v>0</v>
      </c>
      <c r="Q8">
        <v>693</v>
      </c>
      <c r="R8" s="2">
        <v>13000000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3:C15" si="10">B9*1.2</f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>P9/1.3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5" si="11">P10/1.3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si="11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1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1"/>
        <v>0</v>
      </c>
      <c r="R15" s="2">
        <v>0</v>
      </c>
      <c r="S15" s="8"/>
      <c r="T15" s="8"/>
    </row>
    <row r="17" spans="7:24" x14ac:dyDescent="0.25">
      <c r="H17" t="s">
        <v>12</v>
      </c>
    </row>
    <row r="19" spans="7:24" x14ac:dyDescent="0.25">
      <c r="H19" t="s">
        <v>13</v>
      </c>
      <c r="I19">
        <v>615</v>
      </c>
    </row>
    <row r="20" spans="7:24" x14ac:dyDescent="0.25">
      <c r="H20" t="s">
        <v>14</v>
      </c>
      <c r="I20">
        <v>14700</v>
      </c>
    </row>
    <row r="21" spans="7:24" x14ac:dyDescent="0.25">
      <c r="H21" t="s">
        <v>15</v>
      </c>
      <c r="I21">
        <f>I20*I19</f>
        <v>9040500</v>
      </c>
      <c r="O21" t="s">
        <v>19</v>
      </c>
      <c r="P21">
        <v>470</v>
      </c>
      <c r="Q21">
        <f>I19/P21</f>
        <v>1.3085106382978724</v>
      </c>
    </row>
    <row r="22" spans="7:24" x14ac:dyDescent="0.25">
      <c r="G22" s="6"/>
      <c r="H22" s="6"/>
      <c r="I22">
        <f>I21/P21</f>
        <v>19235.106382978724</v>
      </c>
      <c r="O22" t="s">
        <v>14</v>
      </c>
      <c r="P22">
        <v>18000</v>
      </c>
    </row>
    <row r="23" spans="7:24" x14ac:dyDescent="0.25">
      <c r="P23">
        <f>P22*P21</f>
        <v>8460000</v>
      </c>
    </row>
    <row r="24" spans="7:24" x14ac:dyDescent="0.25">
      <c r="H24" t="s">
        <v>22</v>
      </c>
      <c r="P24" s="11">
        <f>P23/615</f>
        <v>13756.09756097561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2024-11-19T04:58:26Z</dcterms:modified>
</cp:coreProperties>
</file>