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NICCO residency\6th LIE Report\"/>
    </mc:Choice>
  </mc:AlternateContent>
  <xr:revisionPtr revIDLastSave="0" documentId="13_ncr:1_{9DFB1E15-2037-49B9-8034-CCE524D8D26F}" xr6:coauthVersionLast="47" xr6:coauthVersionMax="47" xr10:uidLastSave="{00000000-0000-0000-0000-000000000000}"/>
  <bookViews>
    <workbookView xWindow="1950" yWindow="15" windowWidth="14025" windowHeight="15465" xr2:uid="{00000000-000D-0000-FFFF-FFFF00000000}"/>
  </bookViews>
  <sheets>
    <sheet name="Final Summary" sheetId="8" r:id="rId1"/>
    <sheet name="Summary Sheet" sheetId="9" r:id="rId2"/>
    <sheet name="Land, Stamp Duty and rent c (2)" sheetId="20" r:id="rId3"/>
    <sheet name="Rent Cost" sheetId="18" r:id="rId4"/>
    <sheet name="TDR &amp; Approval" sheetId="5" r:id="rId5"/>
    <sheet name="Construction Cost" sheetId="21" r:id="rId6"/>
    <sheet name="Professional" sheetId="2" r:id="rId7"/>
    <sheet name="MArketing" sheetId="4" r:id="rId8"/>
    <sheet name="Admin" sheetId="3" r:id="rId9"/>
    <sheet name="Interest" sheetId="6" r:id="rId10"/>
    <sheet name="Construction Area Statement (4)" sheetId="2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localSheetId="10" hidden="1">{#N/A,#N/A,FALSE,"gc (2)"}</definedName>
    <definedName name="___fco2" hidden="1">{#N/A,#N/A,FALSE,"gc (2)"}</definedName>
    <definedName name="___key1" hidden="1">[1]sheet6!#REF!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hidden="1">{#N/A,#N/A,FALSE,"gc (2)"}</definedName>
    <definedName name="___sti02" localSheetId="10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hidden="1">{#N/A,#N/A,FALSE,"gc (2)"}</definedName>
    <definedName name="_Fill" hidden="1">#REF!</definedName>
    <definedName name="_xlnm._FilterDatabase" localSheetId="8" hidden="1">Admin!$A$1:$F$164</definedName>
    <definedName name="_xlnm._FilterDatabase" localSheetId="5" hidden="1">'Construction Cost'!$A$5:$D$682</definedName>
    <definedName name="_xlnm._FilterDatabase" localSheetId="6" hidden="1">Professional!$A$1:$E$40</definedName>
    <definedName name="_xlnm._FilterDatabase" localSheetId="4" hidden="1">'TDR &amp; Approval'!$B$1:$F$64</definedName>
    <definedName name="_Key1" localSheetId="10" hidden="1">'[3]H-INPUT'!#REF!</definedName>
    <definedName name="_Key1" hidden="1">'[3]H-INPUT'!#REF!</definedName>
    <definedName name="_Key2" localSheetId="10" hidden="1">[4]CHECK!#REF!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localSheetId="10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10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hidden="1">{#N/A,#N/A,FALSE,"gc (2)"}</definedName>
    <definedName name="checkpoints">#REF!</definedName>
    <definedName name="com" localSheetId="10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localSheetId="10" hidden="1">'[7]Asset depreciation'!#REF!</definedName>
    <definedName name="DATA_08" hidden="1">'[7]Asset depreciation'!#REF!</definedName>
    <definedName name="Database.File" localSheetId="10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hidden="1">{#N/A,#N/A,FALSE,"gc (2)"}</definedName>
    <definedName name="dfgg" localSheetId="10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10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hidden="1">{#N/A,#N/A,FALSE,"gc (2)"}</definedName>
    <definedName name="fdf" localSheetId="10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10">#REF!</definedName>
    <definedName name="FUNDFLOW">#REF!</definedName>
    <definedName name="FUNDFLOW_4" localSheetId="10">#REF!</definedName>
    <definedName name="FUNDFLOW_4">#REF!</definedName>
    <definedName name="FUNDFLOW_5" localSheetId="10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10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hidden="1">{#N/A,#N/A,FALSE,"gc (2)"}</definedName>
    <definedName name="Incurr" localSheetId="10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10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localSheetId="10" hidden="1">#REF!</definedName>
    <definedName name="parse" hidden="1">#REF!</definedName>
    <definedName name="PL1_4" localSheetId="10">#REF!</definedName>
    <definedName name="PL1_4">#REF!</definedName>
    <definedName name="PL1_5" localSheetId="10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10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10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E16" i="9"/>
  <c r="F16" i="9"/>
  <c r="G16" i="9"/>
  <c r="H16" i="9"/>
  <c r="C16" i="9"/>
  <c r="E13" i="8"/>
  <c r="C18" i="6"/>
  <c r="D54" i="23" l="1"/>
  <c r="D55" i="23"/>
  <c r="D56" i="23"/>
  <c r="D57" i="23"/>
  <c r="D58" i="23"/>
  <c r="D59" i="23"/>
  <c r="D60" i="23"/>
  <c r="D61" i="23"/>
  <c r="D62" i="23"/>
  <c r="D16" i="23" l="1"/>
  <c r="D17" i="23"/>
  <c r="D18" i="23"/>
  <c r="D15" i="23"/>
  <c r="G67" i="18" l="1"/>
  <c r="H67" i="18"/>
  <c r="I67" i="18"/>
  <c r="J67" i="18"/>
  <c r="K67" i="18"/>
  <c r="L67" i="18"/>
  <c r="M67" i="18"/>
  <c r="E65" i="4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2" i="18"/>
  <c r="D53" i="23" l="1"/>
  <c r="F70" i="23"/>
  <c r="C69" i="23"/>
  <c r="F68" i="23"/>
  <c r="H68" i="23" s="1"/>
  <c r="F67" i="23"/>
  <c r="H67" i="23" s="1"/>
  <c r="F66" i="23"/>
  <c r="H66" i="23" s="1"/>
  <c r="F65" i="23"/>
  <c r="H65" i="23" s="1"/>
  <c r="F64" i="23"/>
  <c r="H64" i="23" s="1"/>
  <c r="F63" i="23"/>
  <c r="H63" i="23" s="1"/>
  <c r="F62" i="23"/>
  <c r="H62" i="23" s="1"/>
  <c r="H61" i="23"/>
  <c r="F61" i="23"/>
  <c r="F60" i="23"/>
  <c r="H60" i="23" s="1"/>
  <c r="F59" i="23"/>
  <c r="H59" i="23" s="1"/>
  <c r="F58" i="23"/>
  <c r="H58" i="23" s="1"/>
  <c r="F57" i="23"/>
  <c r="H57" i="23" s="1"/>
  <c r="H56" i="23"/>
  <c r="F56" i="23"/>
  <c r="F55" i="23"/>
  <c r="H55" i="23" s="1"/>
  <c r="F54" i="23"/>
  <c r="H54" i="23" s="1"/>
  <c r="H53" i="23"/>
  <c r="F53" i="23"/>
  <c r="F52" i="23"/>
  <c r="H52" i="23" s="1"/>
  <c r="D52" i="23"/>
  <c r="F51" i="23"/>
  <c r="H51" i="23" s="1"/>
  <c r="D51" i="23"/>
  <c r="F50" i="23"/>
  <c r="H50" i="23" s="1"/>
  <c r="D50" i="23"/>
  <c r="F49" i="23"/>
  <c r="H49" i="23" s="1"/>
  <c r="D49" i="23"/>
  <c r="H48" i="23"/>
  <c r="F48" i="23"/>
  <c r="D48" i="23"/>
  <c r="H47" i="23"/>
  <c r="F41" i="23"/>
  <c r="N7" i="23" s="1"/>
  <c r="D40" i="23"/>
  <c r="C40" i="23"/>
  <c r="F39" i="23"/>
  <c r="H39" i="23" s="1"/>
  <c r="F38" i="23"/>
  <c r="H38" i="23" s="1"/>
  <c r="F37" i="23"/>
  <c r="H37" i="23" s="1"/>
  <c r="H36" i="23"/>
  <c r="F36" i="23"/>
  <c r="F35" i="23"/>
  <c r="H35" i="23" s="1"/>
  <c r="F34" i="23"/>
  <c r="H34" i="23" s="1"/>
  <c r="F33" i="23"/>
  <c r="H33" i="23" s="1"/>
  <c r="H32" i="23"/>
  <c r="F32" i="23"/>
  <c r="F31" i="23"/>
  <c r="H31" i="23" s="1"/>
  <c r="F30" i="23"/>
  <c r="H30" i="23" s="1"/>
  <c r="F29" i="23"/>
  <c r="H29" i="23" s="1"/>
  <c r="H28" i="23"/>
  <c r="F28" i="23"/>
  <c r="F27" i="23"/>
  <c r="F26" i="23"/>
  <c r="H26" i="23" s="1"/>
  <c r="F25" i="23"/>
  <c r="H25" i="23" s="1"/>
  <c r="H24" i="23"/>
  <c r="F24" i="23"/>
  <c r="F23" i="23"/>
  <c r="H23" i="23" s="1"/>
  <c r="F22" i="23"/>
  <c r="H22" i="23" s="1"/>
  <c r="F21" i="23"/>
  <c r="H21" i="23" s="1"/>
  <c r="H20" i="23"/>
  <c r="F20" i="23"/>
  <c r="F19" i="23"/>
  <c r="H19" i="23" s="1"/>
  <c r="F18" i="23"/>
  <c r="H18" i="23" s="1"/>
  <c r="F17" i="23"/>
  <c r="H17" i="23" s="1"/>
  <c r="H16" i="23"/>
  <c r="F16" i="23"/>
  <c r="F15" i="23"/>
  <c r="H15" i="23" s="1"/>
  <c r="H14" i="23"/>
  <c r="C9" i="23"/>
  <c r="M3" i="23" s="1"/>
  <c r="M6" i="23" s="1"/>
  <c r="M8" i="23"/>
  <c r="H8" i="23"/>
  <c r="F8" i="23"/>
  <c r="D8" i="23"/>
  <c r="M7" i="23"/>
  <c r="M9" i="23" s="1"/>
  <c r="F7" i="23"/>
  <c r="H7" i="23" s="1"/>
  <c r="D7" i="23"/>
  <c r="F6" i="23"/>
  <c r="H6" i="23" s="1"/>
  <c r="D6" i="23"/>
  <c r="M5" i="23"/>
  <c r="F5" i="23"/>
  <c r="H5" i="23" s="1"/>
  <c r="D5" i="23"/>
  <c r="M4" i="23"/>
  <c r="H4" i="23"/>
  <c r="F4" i="23"/>
  <c r="D4" i="23"/>
  <c r="D9" i="23" s="1"/>
  <c r="H3" i="23"/>
  <c r="H9" i="23" l="1"/>
  <c r="F69" i="23"/>
  <c r="N5" i="23" s="1"/>
  <c r="F9" i="23"/>
  <c r="N3" i="23" s="1"/>
  <c r="D69" i="23"/>
  <c r="P3" i="23"/>
  <c r="H40" i="23"/>
  <c r="H69" i="23"/>
  <c r="N8" i="23"/>
  <c r="N9" i="23" s="1"/>
  <c r="F40" i="23"/>
  <c r="H41" i="23"/>
  <c r="H70" i="23"/>
  <c r="F112" i="5"/>
  <c r="G9" i="23" l="1"/>
  <c r="F71" i="23"/>
  <c r="G40" i="23"/>
  <c r="P4" i="23"/>
  <c r="O4" i="23" s="1"/>
  <c r="P8" i="23"/>
  <c r="O8" i="23" s="1"/>
  <c r="H71" i="23"/>
  <c r="G71" i="23" s="1"/>
  <c r="G69" i="23"/>
  <c r="P5" i="23"/>
  <c r="O5" i="23" s="1"/>
  <c r="O3" i="23"/>
  <c r="F42" i="23"/>
  <c r="N4" i="23"/>
  <c r="N6" i="23" s="1"/>
  <c r="N10" i="23" s="1"/>
  <c r="P7" i="23"/>
  <c r="H42" i="23"/>
  <c r="G42" i="23" l="1"/>
  <c r="P6" i="23"/>
  <c r="O7" i="23"/>
  <c r="P9" i="23"/>
  <c r="O9" i="23" s="1"/>
  <c r="C10" i="9"/>
  <c r="P10" i="23" l="1"/>
  <c r="O10" i="23" s="1"/>
  <c r="O6" i="23"/>
  <c r="I3" i="8"/>
  <c r="I4" i="8"/>
  <c r="I6" i="8"/>
  <c r="I7" i="8"/>
  <c r="I8" i="8"/>
  <c r="I10" i="8"/>
  <c r="I11" i="8"/>
  <c r="I2" i="8"/>
  <c r="H11" i="8"/>
  <c r="F4" i="9" l="1"/>
  <c r="E4" i="8" s="1"/>
  <c r="C32" i="8" s="1"/>
  <c r="F6" i="9"/>
  <c r="E6" i="8" s="1"/>
  <c r="C34" i="8" s="1"/>
  <c r="F9" i="9"/>
  <c r="E9" i="8" s="1"/>
  <c r="C37" i="8" s="1"/>
  <c r="F3" i="9"/>
  <c r="E3" i="8" s="1"/>
  <c r="C31" i="8" s="1"/>
  <c r="F7" i="9"/>
  <c r="E7" i="8" s="1"/>
  <c r="C35" i="8" s="1"/>
  <c r="F8" i="9"/>
  <c r="E8" i="8" s="1"/>
  <c r="C36" i="8" s="1"/>
  <c r="F10" i="9"/>
  <c r="E10" i="8" s="1"/>
  <c r="C38" i="8" s="1"/>
  <c r="F2" i="9"/>
  <c r="E2" i="8" s="1"/>
  <c r="C30" i="8" s="1"/>
  <c r="B17" i="8" l="1"/>
  <c r="B18" i="8"/>
  <c r="B19" i="8"/>
  <c r="B20" i="8"/>
  <c r="B21" i="8"/>
  <c r="B22" i="8"/>
  <c r="B23" i="8"/>
  <c r="B24" i="8"/>
  <c r="B25" i="8"/>
  <c r="B16" i="8"/>
  <c r="D1625" i="21"/>
  <c r="C4" i="9" s="1"/>
  <c r="G4" i="9" s="1"/>
  <c r="E30" i="2" l="1"/>
  <c r="E66" i="2" l="1"/>
  <c r="A55" i="18"/>
  <c r="A56" i="18" s="1"/>
  <c r="A57" i="18" s="1"/>
  <c r="A58" i="18" s="1"/>
  <c r="A59" i="18" s="1"/>
  <c r="A60" i="18" s="1"/>
  <c r="A61" i="18" s="1"/>
  <c r="A62" i="18" s="1"/>
  <c r="A63" i="18" s="1"/>
  <c r="K20" i="20" l="1"/>
  <c r="K19" i="20"/>
  <c r="K17" i="20"/>
  <c r="K15" i="20"/>
  <c r="K13" i="20"/>
  <c r="E13" i="20"/>
  <c r="F12" i="20"/>
  <c r="K11" i="20"/>
  <c r="F11" i="20"/>
  <c r="F10" i="20"/>
  <c r="K9" i="20"/>
  <c r="F9" i="20"/>
  <c r="F8" i="20"/>
  <c r="F7" i="20"/>
  <c r="F6" i="20"/>
  <c r="F5" i="20"/>
  <c r="F4" i="20"/>
  <c r="F3" i="20"/>
  <c r="K21" i="20" l="1"/>
  <c r="F13" i="20"/>
  <c r="C2" i="9" s="1"/>
  <c r="F67" i="18" l="1"/>
  <c r="C3" i="9" l="1"/>
  <c r="G3" i="9" s="1"/>
  <c r="H3" i="9" s="1"/>
  <c r="C39" i="8"/>
  <c r="C25" i="8"/>
  <c r="G11" i="8"/>
  <c r="D3" i="9" l="1"/>
  <c r="D25" i="8"/>
  <c r="B39" i="8"/>
  <c r="D39" i="8" s="1"/>
  <c r="B12" i="8"/>
  <c r="D12" i="8" l="1"/>
  <c r="D4" i="9" l="1"/>
  <c r="C4" i="8" s="1"/>
  <c r="H4" i="8" s="1"/>
  <c r="C18" i="8" l="1"/>
  <c r="D18" i="8" s="1"/>
  <c r="B32" i="8"/>
  <c r="D32" i="8" s="1"/>
  <c r="G4" i="8"/>
  <c r="F301" i="3" l="1"/>
  <c r="C8" i="9" s="1"/>
  <c r="D8" i="9" s="1"/>
  <c r="C14" i="9" l="1"/>
  <c r="C9" i="9"/>
  <c r="D9" i="9" s="1"/>
  <c r="C6" i="9"/>
  <c r="C7" i="9" l="1"/>
  <c r="D7" i="9" s="1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F13" i="8" l="1"/>
  <c r="B34" i="8"/>
  <c r="D34" i="8" s="1"/>
  <c r="C20" i="8"/>
  <c r="G6" i="8"/>
  <c r="E25" i="8"/>
  <c r="E18" i="8"/>
  <c r="E17" i="8"/>
  <c r="D17" i="8"/>
  <c r="C8" i="8"/>
  <c r="H8" i="8" s="1"/>
  <c r="G8" i="9"/>
  <c r="H8" i="9" s="1"/>
  <c r="G6" i="9"/>
  <c r="H6" i="9" s="1"/>
  <c r="G9" i="9"/>
  <c r="H9" i="9" s="1"/>
  <c r="C9" i="8"/>
  <c r="H2" i="9"/>
  <c r="D2" i="9"/>
  <c r="C23" i="8" l="1"/>
  <c r="D23" i="8" s="1"/>
  <c r="H9" i="8"/>
  <c r="C22" i="8"/>
  <c r="G8" i="8"/>
  <c r="D20" i="8"/>
  <c r="E20" i="8"/>
  <c r="B36" i="8"/>
  <c r="D36" i="8" s="1"/>
  <c r="B37" i="8"/>
  <c r="D37" i="8" s="1"/>
  <c r="H4" i="9"/>
  <c r="C2" i="8"/>
  <c r="H2" i="8" s="1"/>
  <c r="E23" i="8" l="1"/>
  <c r="E22" i="8"/>
  <c r="D22" i="8"/>
  <c r="B30" i="8"/>
  <c r="C16" i="8"/>
  <c r="G2" i="8"/>
  <c r="E16" i="8" l="1"/>
  <c r="D16" i="8"/>
  <c r="D30" i="8"/>
  <c r="D10" i="9" l="1"/>
  <c r="C10" i="8" s="1"/>
  <c r="H10" i="8" s="1"/>
  <c r="C24" i="8" l="1"/>
  <c r="G10" i="8"/>
  <c r="B38" i="8"/>
  <c r="D38" i="8" s="1"/>
  <c r="C7" i="8"/>
  <c r="G7" i="9"/>
  <c r="H7" i="9" s="1"/>
  <c r="G10" i="9"/>
  <c r="C11" i="9"/>
  <c r="C21" i="8" l="1"/>
  <c r="D21" i="8" s="1"/>
  <c r="H7" i="8"/>
  <c r="H12" i="8" s="1"/>
  <c r="D24" i="8"/>
  <c r="E24" i="8"/>
  <c r="C12" i="8"/>
  <c r="D13" i="8" s="1"/>
  <c r="G7" i="8"/>
  <c r="B35" i="8"/>
  <c r="D35" i="8" s="1"/>
  <c r="D11" i="9"/>
  <c r="H10" i="9"/>
  <c r="H11" i="9" s="1"/>
  <c r="G11" i="9"/>
  <c r="E21" i="8" l="1"/>
  <c r="G12" i="8"/>
  <c r="C13" i="8"/>
  <c r="E26" i="8" l="1"/>
  <c r="B40" i="8"/>
  <c r="C26" i="8"/>
  <c r="D26" i="8" s="1"/>
  <c r="E37" i="8" l="1"/>
  <c r="E36" i="8"/>
  <c r="E35" i="8"/>
  <c r="E38" i="8"/>
  <c r="E39" i="8"/>
  <c r="E32" i="8"/>
  <c r="E31" i="8"/>
  <c r="E34" i="8"/>
  <c r="E30" i="8"/>
  <c r="D40" i="8"/>
  <c r="E40" i="8" s="1"/>
</calcChain>
</file>

<file path=xl/sharedStrings.xml><?xml version="1.0" encoding="utf-8"?>
<sst xmlns="http://schemas.openxmlformats.org/spreadsheetml/2006/main" count="3137" uniqueCount="920">
  <si>
    <t>Date</t>
  </si>
  <si>
    <t>Particulars</t>
  </si>
  <si>
    <t>MEHTA PLYWOOD</t>
  </si>
  <si>
    <t>ANUPAM ELECTRICALS</t>
  </si>
  <si>
    <t>SUNTREK CORPORATION</t>
  </si>
  <si>
    <t>SHARADA ENTERPRISES</t>
  </si>
  <si>
    <t>KRISHNA CERAMICS</t>
  </si>
  <si>
    <t>VEDANT MARKETING</t>
  </si>
  <si>
    <t>MAHIMA ENTERPRISES</t>
  </si>
  <si>
    <t>RAMASHREY PRAJAPATI</t>
  </si>
  <si>
    <t>RAJLAXMI CORPORATION</t>
  </si>
  <si>
    <t>D.R LINKS</t>
  </si>
  <si>
    <t>ELECTRICITY CHARGES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</si>
  <si>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</si>
  <si>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</si>
  <si>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</si>
  <si>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</si>
  <si>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</si>
  <si>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</si>
  <si>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</si>
  <si>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</si>
  <si>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</si>
  <si>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</si>
  <si>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</si>
  <si>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</si>
  <si>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</si>
  <si>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</si>
  <si>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</si>
  <si>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</si>
  <si>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</si>
  <si>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</si>
  <si>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</si>
  <si>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</si>
  <si>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</si>
  <si>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</si>
  <si>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</si>
  <si>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</si>
  <si>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</si>
  <si>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</si>
  <si>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</si>
  <si>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</si>
  <si>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</si>
  <si>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</si>
  <si>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</si>
  <si>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NATURE</t>
  </si>
  <si>
    <t>INVOICE NO</t>
  </si>
  <si>
    <t>DATE</t>
  </si>
  <si>
    <t>TOTAL AMOUNT</t>
  </si>
  <si>
    <t>MUNICIPAL TAXES &amp; OTHER CHARGES</t>
  </si>
  <si>
    <t>TOTAL MUNICIPAL TAX CHARGES</t>
  </si>
  <si>
    <t>TOTAL</t>
  </si>
  <si>
    <t>Month</t>
  </si>
  <si>
    <t>Interest Amount</t>
  </si>
  <si>
    <t>R.K.TRADERS</t>
  </si>
  <si>
    <t>GAURAV TRADING CO.</t>
  </si>
  <si>
    <t>SHIV ENTERPRISES</t>
  </si>
  <si>
    <t>TEJAS CERAMICS</t>
  </si>
  <si>
    <t>Contingency Cost</t>
  </si>
  <si>
    <t>Stamp Duty &amp; Registration Fees</t>
  </si>
  <si>
    <t>Agreement Name</t>
  </si>
  <si>
    <t>Amount</t>
  </si>
  <si>
    <t>Incurred Amount</t>
  </si>
  <si>
    <t>KRISHNA TRADING CORPORATION</t>
  </si>
  <si>
    <t>R.K.TRADING CO.</t>
  </si>
  <si>
    <t>S.S.ENTERPRISES</t>
  </si>
  <si>
    <t>OM ENTERPRISES</t>
  </si>
  <si>
    <t>DHANAAJI ENTERPRISES</t>
  </si>
  <si>
    <t>M/S.SHRIYAA ENTERPRISES</t>
  </si>
  <si>
    <t>WATER CHARGES</t>
  </si>
  <si>
    <t>AJIT SURVEYORS</t>
  </si>
  <si>
    <t>GEOTECH ENTERPRISES</t>
  </si>
  <si>
    <t>COMPENSATION</t>
  </si>
  <si>
    <t>ROHIT SHUKLA</t>
  </si>
  <si>
    <t>WATER PUMP HIRE SERVICE</t>
  </si>
  <si>
    <t>H. A. NADAR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</si>
  <si>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</si>
  <si>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</si>
  <si>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</si>
  <si>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</si>
  <si>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</si>
  <si>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</si>
  <si>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</si>
  <si>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</si>
  <si>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</si>
  <si>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</si>
  <si>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</si>
  <si>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</si>
  <si>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</si>
  <si>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</si>
  <si>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</si>
  <si>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</si>
  <si>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</si>
  <si>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</si>
  <si>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</si>
  <si>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OHT / LMR</t>
  </si>
  <si>
    <t>Completed Area in Sq. M.</t>
  </si>
  <si>
    <t xml:space="preserve">Rate per Sq. M. </t>
  </si>
  <si>
    <t>Full Value after completion</t>
  </si>
  <si>
    <t>Percentage of work completed</t>
  </si>
  <si>
    <t xml:space="preserve">Actual Expenditure till date in ` </t>
  </si>
  <si>
    <t>TOTAL COST OF CONSTRUCTION (A + B)</t>
  </si>
  <si>
    <t>Sub - Total (A)</t>
  </si>
  <si>
    <t>Conveyance Deed</t>
  </si>
  <si>
    <t>21.12.2018</t>
  </si>
  <si>
    <t>Purchase Cost</t>
  </si>
  <si>
    <t>No. of Tenants</t>
  </si>
  <si>
    <t>Nos</t>
  </si>
  <si>
    <t>No. of Half Loft Tenant</t>
  </si>
  <si>
    <t>Confirmation Deed</t>
  </si>
  <si>
    <t>03.04.2019</t>
  </si>
  <si>
    <t>No. of Full Loft Tenant</t>
  </si>
  <si>
    <t>Rent Per Month (Jan 22 to Dec 22) Per Tenant</t>
  </si>
  <si>
    <t>Rupees</t>
  </si>
  <si>
    <t>Rent per Year (Jan to Dec 22)</t>
  </si>
  <si>
    <t>Rectification Deed</t>
  </si>
  <si>
    <t>22.06.2019</t>
  </si>
  <si>
    <t>Rent per Month (Jan 23 to Dec 23)</t>
  </si>
  <si>
    <t>Rent per Year (Jan to Dec 23)</t>
  </si>
  <si>
    <t>Rent per Month (Jan 24 to Jun 24)</t>
  </si>
  <si>
    <t>Rent per Year (Jan to Jun 24)</t>
  </si>
  <si>
    <t>Rent for Full Loft per Tenant</t>
  </si>
  <si>
    <t>Rent  for Full Loft</t>
  </si>
  <si>
    <t>Rent for Half Loft per tenant</t>
  </si>
  <si>
    <t xml:space="preserve">Rent for Half Loft </t>
  </si>
  <si>
    <t>Shifting Cost per Tenant</t>
  </si>
  <si>
    <t>Shifting Cost</t>
  </si>
  <si>
    <t>Brokerage Cost</t>
  </si>
  <si>
    <t>TOTAL RENT COST</t>
  </si>
  <si>
    <t>Construction Cost of Rehab &amp; Amenity Building</t>
  </si>
  <si>
    <t>ANANDI SHANTARAM GAWADE</t>
  </si>
  <si>
    <t xml:space="preserve">Anant Shivram Surve _x000D_
</t>
  </si>
  <si>
    <t xml:space="preserve">Ankush Shivram Parab_x000D_
</t>
  </si>
  <si>
    <t xml:space="preserve">Ashadevi Sudama Prasad Mourya _x000D_
</t>
  </si>
  <si>
    <t xml:space="preserve">Ashok Sakharam Mulik _x000D_
</t>
  </si>
  <si>
    <t xml:space="preserve">Awadhraj Majadhar Pal _x000D_
</t>
  </si>
  <si>
    <t xml:space="preserve">Babbuprasad Amrutlal Gupta _x000D_
</t>
  </si>
  <si>
    <t xml:space="preserve">Babulal Jagnarayan Pal _x000D_
</t>
  </si>
  <si>
    <t xml:space="preserve">Balaram Dagdu Pawar_x000D_
</t>
  </si>
  <si>
    <t xml:space="preserve">Bansh Bahadur Dayaram Singh _x000D_
</t>
  </si>
  <si>
    <t xml:space="preserve">Bhanupratap Ramnaresh Mishra_x000D_
</t>
  </si>
  <si>
    <t xml:space="preserve">Brahmacharya Dayashankar Shukla _x000D_
</t>
  </si>
  <si>
    <t xml:space="preserve">Chotelal Tapashi Goud_x000D_
</t>
  </si>
  <si>
    <t xml:space="preserve">Dattaram Harischandra Dicholkar _x000D_
</t>
  </si>
  <si>
    <t xml:space="preserve">Dhondu Sahdev Katkar _x000D_
</t>
  </si>
  <si>
    <t xml:space="preserve">DILIP MANOHAR PISE _x000D_
</t>
  </si>
  <si>
    <t xml:space="preserve">Dinanath Chandan Prasad Dubey _x000D_
</t>
  </si>
  <si>
    <t xml:space="preserve">Doodhnath Awadhnarayan Singh_x000D_
</t>
  </si>
  <si>
    <t xml:space="preserve">Fayaram Baliraj Yadav _x000D_
</t>
  </si>
  <si>
    <t xml:space="preserve">Ganpat Vishnu Sonar _x000D_
</t>
  </si>
  <si>
    <t xml:space="preserve">Hargovind Lalbahadur Singh _x000D_
</t>
  </si>
  <si>
    <t xml:space="preserve">Harinath Chandanprasad Dubey _x000D_
</t>
  </si>
  <si>
    <t xml:space="preserve">Jahraji Devi Yadav_x000D_
</t>
  </si>
  <si>
    <t xml:space="preserve">Kashiram Tukaram Dhumal _x000D_
</t>
  </si>
  <si>
    <t>Kewala Prasad Mishra</t>
  </si>
  <si>
    <t xml:space="preserve">Manojkumar Awadhraj Pal _x000D_
</t>
  </si>
  <si>
    <t xml:space="preserve">Matru Jangee Yadav _x000D_
</t>
  </si>
  <si>
    <t xml:space="preserve">Mukesh Ganpat Sonar_x000D_
</t>
  </si>
  <si>
    <t xml:space="preserve">MURARI FAYARAM YADAV_x000D_
</t>
  </si>
  <si>
    <t xml:space="preserve">Parvati Shilajeet Thakur_x000D_
</t>
  </si>
  <si>
    <t xml:space="preserve">Pawan Kumar Ojha_x000D_
</t>
  </si>
  <si>
    <t>Phulavatidevi</t>
  </si>
  <si>
    <t xml:space="preserve">Pradeep Manohar Pise _x000D_
</t>
  </si>
  <si>
    <t>Pragati Prakash Shiringarpure</t>
  </si>
  <si>
    <t xml:space="preserve">Prashant Vasant Gawde_x000D_
</t>
  </si>
  <si>
    <t xml:space="preserve">Prathmesh Shankar Juwale _x000D_
</t>
  </si>
  <si>
    <t xml:space="preserve">Pruthvi Sahadev Pal _x000D_
</t>
  </si>
  <si>
    <t xml:space="preserve">Rajbali Sahadev Pal_x000D_
</t>
  </si>
  <si>
    <t>Rajkumari Gulabchand Shukla</t>
  </si>
  <si>
    <t xml:space="preserve">Rajpati Shivprasad Varma_x000D_
</t>
  </si>
  <si>
    <t xml:space="preserve">Ramadevi Amrutlal Gupta_x000D_
</t>
  </si>
  <si>
    <t xml:space="preserve">Ramadhar Dalmal Yadav_x000D_
</t>
  </si>
  <si>
    <t xml:space="preserve">Ramesh Anant Kulkarni _x000D_
</t>
  </si>
  <si>
    <t xml:space="preserve">Ramkumar Rammurat Yadav _x000D_
</t>
  </si>
  <si>
    <t xml:space="preserve">RAMRAJ RAMJIVAN  PAL_x000D_
</t>
  </si>
  <si>
    <t xml:space="preserve">Ravinath Santaram More _x000D_
</t>
  </si>
  <si>
    <t xml:space="preserve">Sanjay Atma Prasad Mishra _x000D_
</t>
  </si>
  <si>
    <t xml:space="preserve">Santosh Chintaman Juwale _x000D_
</t>
  </si>
  <si>
    <t xml:space="preserve">Satyendra Dharmdev Pal_x000D_
</t>
  </si>
  <si>
    <t xml:space="preserve">Shankar Chintaman Juwale _x000D_
</t>
  </si>
  <si>
    <t xml:space="preserve">Shivprasad Sitlaprasad Dubey_x000D_
</t>
  </si>
  <si>
    <t>SHUBHANGI D. TULASKAR</t>
  </si>
  <si>
    <t xml:space="preserve">Shubhangi Sahdev Kande_x000D_
</t>
  </si>
  <si>
    <t xml:space="preserve">SRAVAN RAM_x000D_
</t>
  </si>
  <si>
    <t xml:space="preserve">Sulochana Suryakant Devalkar _x000D_
</t>
  </si>
  <si>
    <t xml:space="preserve">SUSHILA AMRESH YADAV _x000D_
</t>
  </si>
  <si>
    <t xml:space="preserve">Vasant Bhaskar Naik _x000D_
</t>
  </si>
  <si>
    <t xml:space="preserve">Vasanti Santaram Ghag _x000D_
</t>
  </si>
  <si>
    <t>GULAB CHAND SHUKLA</t>
  </si>
  <si>
    <t>KALINDRI HARIGOVIND SINGH</t>
  </si>
  <si>
    <t>PHULAVATI DAYARAM MOURY</t>
  </si>
  <si>
    <t>Prathvi Sehdev Pal</t>
  </si>
  <si>
    <t>CFO SCRUNITY FEES</t>
  </si>
  <si>
    <t>REIMBURSEMENT OF FEES</t>
  </si>
  <si>
    <t>SLUM REHABILITATION AUTHORITY</t>
  </si>
  <si>
    <t>SCRUNITY FEES</t>
  </si>
  <si>
    <t>RBI FUND MUMBAI</t>
  </si>
  <si>
    <t xml:space="preserve"> PAY ORDER REHAB 1 POONAM NAGAR </t>
  </si>
  <si>
    <t xml:space="preserve">PAY ORDER  POONAM NAGAR </t>
  </si>
  <si>
    <t xml:space="preserve"> PAYORDER FOR DEMARCATION</t>
  </si>
  <si>
    <t xml:space="preserve"> PAY ORDER FOR SRA POONAM NAGAR</t>
  </si>
  <si>
    <t>PAID TO SCRUTINY FEES</t>
  </si>
  <si>
    <t>CREDIT CARD FOR AIRPORT AUTHORITY OF INDIA.</t>
  </si>
  <si>
    <t>ONLINE PAYMENT MADE TO GRASS</t>
  </si>
  <si>
    <t>CH.NO 450920</t>
  </si>
  <si>
    <t xml:space="preserve"> CFO SCRUTINY FEES</t>
  </si>
  <si>
    <t>BMC PAY ORDER</t>
  </si>
  <si>
    <t>TREE CUTING CHARGES</t>
  </si>
  <si>
    <t>PAID AIRPORT AUTHORITY OF INDIA</t>
  </si>
  <si>
    <t>PAY ORDER  TO SRA AG REHAB</t>
  </si>
  <si>
    <t>PAID TO SRA AG MRTP CHARGES</t>
  </si>
  <si>
    <t>PAID TO SRA AG LABOUR CESS FOR POONAM NAGAR</t>
  </si>
  <si>
    <t xml:space="preserve">PAYMENT MADE TO MAHAKANJI </t>
  </si>
  <si>
    <t xml:space="preserve"> PAYMENT MADE TO GRASS </t>
  </si>
  <si>
    <t xml:space="preserve"> PAYMENT MADE TO MAHAKANJI</t>
  </si>
  <si>
    <t xml:space="preserve"> PAYMENT MADE TO GRASS</t>
  </si>
  <si>
    <t xml:space="preserve"> PAYMENT MADE TO MAHAKANJI </t>
  </si>
  <si>
    <t xml:space="preserve">PAYMENT MADE TO GRASS </t>
  </si>
  <si>
    <t>CH.NO 450572 AG POONAM NAGAR</t>
  </si>
  <si>
    <t>CH.NO 450573  POONAM NAGAR CARRIAGE AMOUNT</t>
  </si>
  <si>
    <t>CH.NO 071903 AG PCO CHARGES NEELKAMAL AMINITIES</t>
  </si>
  <si>
    <t>LEGAL CHARGES FOR VERIFICATION</t>
  </si>
  <si>
    <t>MEHTA &amp; CO.</t>
  </si>
  <si>
    <t>LEGAL AND PROFESSIONAL FEES</t>
  </si>
  <si>
    <t>S.J.ASSOCIATES</t>
  </si>
  <si>
    <t>ROHAN ENVIRO ASSOSIATES</t>
  </si>
  <si>
    <t>Manish Kumar V.Bagsariya</t>
  </si>
  <si>
    <t>Nidhin Narayan Pillai</t>
  </si>
  <si>
    <t>Abdulla M.Baig</t>
  </si>
  <si>
    <t>ENGARC ASSOCIATS</t>
  </si>
  <si>
    <t>RAGHOBA BHAGWAN GOVEKAR</t>
  </si>
  <si>
    <t>ENVIRO ENGINEERING SERVICES</t>
  </si>
  <si>
    <t>DARSHANA INDULKAR</t>
  </si>
  <si>
    <t>SHIVMOHAN B.JHA</t>
  </si>
  <si>
    <t>SHALAKA D.SATHE</t>
  </si>
  <si>
    <t>NILOFER ABDULLA BAIG</t>
  </si>
  <si>
    <t>SWATI RAGHOBA GOVEKAR</t>
  </si>
  <si>
    <t>VASTUKAL CONSULTANTS (I) PVT LTD</t>
  </si>
  <si>
    <t>CRISIL Ratings Ltd.</t>
  </si>
  <si>
    <t>A1 STAR TRANSPORT</t>
  </si>
  <si>
    <t>TRANSPORT CHARGES</t>
  </si>
  <si>
    <t>SGST OUTWARD REVERSE CHARGE</t>
  </si>
  <si>
    <t>SWASTIK ENTERPRISES</t>
  </si>
  <si>
    <t>NEW NATIONAL MOTOR TRANSPORT CO.</t>
  </si>
  <si>
    <t>CGST INPUT REVERSE CHARGE</t>
  </si>
  <si>
    <t>SHREE KRISHNA TRANSPORT</t>
  </si>
  <si>
    <t>GAURI TRANSPORT</t>
  </si>
  <si>
    <t>ADANI ELECTRICITY</t>
  </si>
  <si>
    <t>K.L.PATHAK</t>
  </si>
  <si>
    <t>SECURITY SERVICES</t>
  </si>
  <si>
    <t>KLP/23/08</t>
  </si>
  <si>
    <t>KLP/23/039</t>
  </si>
  <si>
    <t>KLP/23/068</t>
  </si>
  <si>
    <t>Professional fees</t>
  </si>
  <si>
    <t>COOLIE &amp; CARTAGE EXP</t>
  </si>
  <si>
    <t>LATE FILING FEES</t>
  </si>
  <si>
    <t>MOTORCAR EXPENSES</t>
  </si>
  <si>
    <t>REOAIR &amp; MAINTENANCE CHARGES</t>
  </si>
  <si>
    <t>REPAIR AND MAINTENACE CHARGES</t>
  </si>
  <si>
    <t>SALARY</t>
  </si>
  <si>
    <t>TESTING CHARGES</t>
  </si>
  <si>
    <t>WELFARE EXPENSES</t>
  </si>
  <si>
    <t>office Rent expenses</t>
  </si>
  <si>
    <t>Gernal expenses</t>
  </si>
  <si>
    <t>others</t>
  </si>
  <si>
    <t>MINESH N. SHAH (LOAN)</t>
  </si>
  <si>
    <t xml:space="preserve">PURCHASE- NEELKAMAL REALTY &amp; CONTRUCTION LLP </t>
  </si>
  <si>
    <t>1/4/18 - 31/7/23</t>
  </si>
  <si>
    <t>Particular</t>
  </si>
  <si>
    <t>AMIT CORPORATION</t>
  </si>
  <si>
    <t>S. H. ENTERPRISES</t>
  </si>
  <si>
    <t>RECONS BUILDING PRODUCTS PVT.LTD.</t>
  </si>
  <si>
    <t>SHREEJI WATER PUMPS &amp; BOREWELL</t>
  </si>
  <si>
    <t>SUSHMA CONTRUCTION STEEL SALES LLP</t>
  </si>
  <si>
    <t>SKY TELECOM</t>
  </si>
  <si>
    <t>OM SWASTIK ENTERPRISES</t>
  </si>
  <si>
    <t>YESKAY INDUSTRIES</t>
  </si>
  <si>
    <t>WEATHER COOL SERVICES</t>
  </si>
  <si>
    <t>SHREE DEV STEEL WORKS</t>
  </si>
  <si>
    <t>SEACOM SERVICES</t>
  </si>
  <si>
    <t>SAROVAR TRADING CO</t>
  </si>
  <si>
    <t>FIRETRONICS SAFETY SYSTEMS</t>
  </si>
  <si>
    <t>GENIUS TRACTOR COMPANY</t>
  </si>
  <si>
    <t>UMA SERVICES</t>
  </si>
  <si>
    <t>SRK ENGINEERING SERVICES</t>
  </si>
  <si>
    <t>SHREE TECHNOCHEM</t>
  </si>
  <si>
    <t>KIRIT TRADING COMPANY</t>
  </si>
  <si>
    <t>J.K.LAKSHMI CEMENT (KETANBHAI)</t>
  </si>
  <si>
    <t>THE INDIA CEMENTS LIMITED</t>
  </si>
  <si>
    <t>KARAN ENTERPRISES</t>
  </si>
  <si>
    <t>JK LAKSHMI CEMENT LTD ( KITIT TRADING)</t>
  </si>
  <si>
    <t>PANCHANKUR STONE QUARY</t>
  </si>
  <si>
    <t>ADINATH ENTERPRISES</t>
  </si>
  <si>
    <t>JSW CEMENT LIMITED</t>
  </si>
  <si>
    <t>NEER TRADING CO.</t>
  </si>
  <si>
    <t>RAJ TRANSIT INFRA PVT LTD</t>
  </si>
  <si>
    <t>HARMAN ENGINEERING WORKS</t>
  </si>
  <si>
    <t xml:space="preserve">Total Amount </t>
  </si>
  <si>
    <t>K.S.HIRING</t>
  </si>
  <si>
    <t>Thakkar Electrical Works</t>
  </si>
  <si>
    <t>PREET DESAI</t>
  </si>
  <si>
    <t>SADHANA MISHRA</t>
  </si>
  <si>
    <t>NITIN SHENGDE</t>
  </si>
  <si>
    <t>SUFIYAN JAMADAR</t>
  </si>
  <si>
    <t>AMIT KUMAR</t>
  </si>
  <si>
    <t>ANIL MANI HUF</t>
  </si>
  <si>
    <t>G C CREATION</t>
  </si>
  <si>
    <t>SHAMBHO GROUPS OF COMPANYS</t>
  </si>
  <si>
    <t>VANDANA RAJARAM POL</t>
  </si>
  <si>
    <t>REHAN ENTERPRISES</t>
  </si>
  <si>
    <t>INDIAN FABRICATORS</t>
  </si>
  <si>
    <t>AKAR CONSTRUCTION COMPANY</t>
  </si>
  <si>
    <t>ADITYA CRANE SERVICE</t>
  </si>
  <si>
    <t>WELCOME ENTERPRIESES</t>
  </si>
  <si>
    <t>YOGENDRA PANDEY</t>
  </si>
  <si>
    <t>MOHAMMAD ABUL HAYAT</t>
  </si>
  <si>
    <t>MUNNI TAUFIK SHAIKH</t>
  </si>
  <si>
    <t>AMENITY  BUILDING No. 2</t>
  </si>
  <si>
    <t>REHAB BUILDING No. 1</t>
  </si>
  <si>
    <t>17th</t>
  </si>
  <si>
    <t>18th</t>
  </si>
  <si>
    <t>19th</t>
  </si>
  <si>
    <t>20th</t>
  </si>
  <si>
    <t>21st</t>
  </si>
  <si>
    <t>22nd</t>
  </si>
  <si>
    <t>23rd</t>
  </si>
  <si>
    <t>SALE BUILDING</t>
  </si>
  <si>
    <t>Excavation &amp; Piling Work</t>
  </si>
  <si>
    <t>10% of Construction Cost of Building</t>
  </si>
  <si>
    <t>TOTAL COST OF CONSTRUCTION</t>
  </si>
  <si>
    <t>PUZZLE PARKING Nos. (B)</t>
  </si>
  <si>
    <t>Building</t>
  </si>
  <si>
    <t>Amenity Building No. 2</t>
  </si>
  <si>
    <t>Rehab Building No. 1</t>
  </si>
  <si>
    <t>Sale Building</t>
  </si>
  <si>
    <t>Puzzle Parking of Rehab Building in No.</t>
  </si>
  <si>
    <t>Puzzle Parking of Sale Building in No.</t>
  </si>
  <si>
    <t>Sub Total (A)</t>
  </si>
  <si>
    <t>Total Cost of Construction (A + B)</t>
  </si>
  <si>
    <t>Sub Total (B)</t>
  </si>
  <si>
    <t>Cost of Construction</t>
  </si>
  <si>
    <t>% of work completed</t>
  </si>
  <si>
    <t>MRTP DEVELOPMENT CHARGES</t>
  </si>
  <si>
    <t>22/8/23</t>
  </si>
  <si>
    <t>Till July 2023</t>
  </si>
  <si>
    <t>SECURITY CHARGES</t>
  </si>
  <si>
    <t>PUJARI TRANSPORT</t>
  </si>
  <si>
    <t>STAMP DUTY</t>
  </si>
  <si>
    <t>OTHER EXPENSES</t>
  </si>
  <si>
    <t>BANK CHARGES</t>
  </si>
  <si>
    <t>COMMISSION AND BROKERAGE</t>
  </si>
  <si>
    <t>Labour Charges</t>
  </si>
  <si>
    <t>LOAN PROCESING CHARGES</t>
  </si>
  <si>
    <t>OFFICE RENT EXPENSES</t>
  </si>
  <si>
    <t>REPAIR &amp; MAINTENANCE CHARGES</t>
  </si>
  <si>
    <t>COOLIE AND CARTAGE</t>
  </si>
  <si>
    <t>OFFICE RENT CHARGES</t>
  </si>
  <si>
    <t>PROFESSIONAL CHARGES - WITH GST</t>
  </si>
  <si>
    <t>DONATION</t>
  </si>
  <si>
    <t xml:space="preserve">STAMP DUTY </t>
  </si>
  <si>
    <t>LEGAL AND PROFESSIONAL FEES- WITH GST</t>
  </si>
  <si>
    <t>VIDHI CONSTRUCTIONS</t>
  </si>
  <si>
    <t>HEMANT B. AMANAG</t>
  </si>
  <si>
    <t>SULABAI AMANAGE</t>
  </si>
  <si>
    <t>KAMLADEVI CHAMPALAL GOWANI</t>
  </si>
  <si>
    <t>YOGESH B.SAHU</t>
  </si>
  <si>
    <t>GUNVANTRAI M SONI</t>
  </si>
  <si>
    <t>SNEH ENTERPRISE</t>
  </si>
  <si>
    <t>LANDMARK CONSULTANTS &amp; ENGG. TECHNOLOGY</t>
  </si>
  <si>
    <t>CHIRAG ENTERPRISES</t>
  </si>
  <si>
    <t>Oct - Dec 23</t>
  </si>
  <si>
    <t>MOTOR CAR EXPENSES</t>
  </si>
  <si>
    <t>FILLING FEES</t>
  </si>
  <si>
    <t>RERA APPLICATION FEES</t>
  </si>
  <si>
    <t>PROPERTY TAX</t>
  </si>
  <si>
    <t>KLP/23/0127</t>
  </si>
  <si>
    <t>KLP/23/0152</t>
  </si>
  <si>
    <t>KLP/23/0172</t>
  </si>
  <si>
    <t>CHANDRAKANT ELECTRICAL &amp; CONTRACTOR</t>
  </si>
  <si>
    <t>05</t>
  </si>
  <si>
    <t>573</t>
  </si>
  <si>
    <t>NAIDU TRANSPORT</t>
  </si>
  <si>
    <t>99</t>
  </si>
  <si>
    <t>VAISHALI ENTERPRISES</t>
  </si>
  <si>
    <t>12</t>
  </si>
  <si>
    <t>101</t>
  </si>
  <si>
    <t>585</t>
  </si>
  <si>
    <t>MUNICIPAL TAX &amp; OTHER CHARGES</t>
  </si>
  <si>
    <t>PROFESSIONAL FEES OF C.A.</t>
  </si>
  <si>
    <t>CHANDULAL GOVIND PATEL</t>
  </si>
  <si>
    <t>SHIV PUJAN</t>
  </si>
  <si>
    <t>RAM BHARAT</t>
  </si>
  <si>
    <t>SHAMSER KHAN</t>
  </si>
  <si>
    <t>NIDA MUJEEB SHAIKH</t>
  </si>
  <si>
    <t>MANOJ KUMAR</t>
  </si>
  <si>
    <t>BHAVANI ENTERPRISES</t>
  </si>
  <si>
    <t>SAKSHI CORPORATION</t>
  </si>
  <si>
    <t>UN CORPORATION</t>
  </si>
  <si>
    <t>GLOBAL GYPSUM PVT LTD</t>
  </si>
  <si>
    <t>HITECH CONSTRUCTIONS AND REPAIRS</t>
  </si>
  <si>
    <t>PRABHAKAR C.DUDHBHATE</t>
  </si>
  <si>
    <t>31/-8/23</t>
  </si>
  <si>
    <t>30/09/23</t>
  </si>
  <si>
    <t>General Expenses</t>
  </si>
  <si>
    <t>Printing &amp; Stationary</t>
  </si>
  <si>
    <t>Insurance Charges</t>
  </si>
  <si>
    <t>AJIT KUMAR BOIPAL</t>
  </si>
  <si>
    <t>DHRUVALAL GAURI PRASAD</t>
  </si>
  <si>
    <t>GUNARAM BOIPAL</t>
  </si>
  <si>
    <t>DIPESH GOHIL</t>
  </si>
  <si>
    <t>SADHU CHARAN BOIPAI</t>
  </si>
  <si>
    <t>DEVILAL PURTY</t>
  </si>
  <si>
    <t>ABHINAY KUMAR</t>
  </si>
  <si>
    <t>ANSARI ATIQ SHAKEEL</t>
  </si>
  <si>
    <t>SK ANUWAR</t>
  </si>
  <si>
    <t>RUPAL DILIP TANK</t>
  </si>
  <si>
    <t>UDAY KUMAR</t>
  </si>
  <si>
    <t>BEHRA GUIYA</t>
  </si>
  <si>
    <t>MOHAMMED SHOAIB BHATI</t>
  </si>
  <si>
    <t>BHAVESH M SENGHANI</t>
  </si>
  <si>
    <t>Jan - Mar 24</t>
  </si>
  <si>
    <t>COST OF T.D.R.</t>
  </si>
  <si>
    <t>CHEQ.NO.071022 INTEREST PAID</t>
  </si>
  <si>
    <t>CH.NO 071045</t>
  </si>
  <si>
    <t>CH.NO 071039</t>
  </si>
  <si>
    <t>CH.NO 071042</t>
  </si>
  <si>
    <t>CH.NO 071036</t>
  </si>
  <si>
    <t>CHEQ.NO.071025 INTEREST PAID</t>
  </si>
  <si>
    <t>CHEQ.NO.071028 INTEREST PAID</t>
  </si>
  <si>
    <t>CHEQ.NO.071031 INTEREST PAID</t>
  </si>
  <si>
    <t>RUDRA PLUMPBING SYSTEM</t>
  </si>
  <si>
    <t>MD ABRAR AHAMAD</t>
  </si>
  <si>
    <t>KAJAL DAS</t>
  </si>
  <si>
    <t>FATIMA JAVED SHAIKH</t>
  </si>
  <si>
    <t>JAVED KATHALU SHAIKH</t>
  </si>
  <si>
    <t>MUJEEB KHATALU SHAIKH</t>
  </si>
  <si>
    <t>MD AALIM</t>
  </si>
  <si>
    <t>MD NIYAZ</t>
  </si>
  <si>
    <t>CHHOTAN RAY</t>
  </si>
  <si>
    <t>SABROJ MAUSAM ALI AHMAD</t>
  </si>
  <si>
    <t>GAURAV BHARAT JABUANI</t>
  </si>
  <si>
    <t>DHARMENDRAKUMAR BHIMANI</t>
  </si>
  <si>
    <t>S D ENTERPRISES</t>
  </si>
  <si>
    <t>HEMANI BHARAT JABUANI</t>
  </si>
  <si>
    <t>BHAVESH M SENGHANI HUF</t>
  </si>
  <si>
    <t>MANISHA JITENDRA RAMJIYANI</t>
  </si>
  <si>
    <t>PANKAJ PAYARCHAND JAIN</t>
  </si>
  <si>
    <t>SHAIKH MUSHTAQ SHAIKH ISAQ</t>
  </si>
  <si>
    <t>PREMILABEN VIJAY RAMJIYANI</t>
  </si>
  <si>
    <t>POOJA D VISHWAKARMA</t>
  </si>
  <si>
    <t>MD KAMRUL HAK</t>
  </si>
  <si>
    <t>PRAVIND ASHOK KUMAR</t>
  </si>
  <si>
    <t>ANGAD YADAV</t>
  </si>
  <si>
    <t>RAVEENDRA KUMAR PRAJAPATI</t>
  </si>
  <si>
    <t>VISHWANATH RAJKUMAR GUPTA</t>
  </si>
  <si>
    <t>BHARAT SOMJI PATEL</t>
  </si>
  <si>
    <t>NIKHIL SHASHIKANT WAGHMARE</t>
  </si>
  <si>
    <t>HARI OM INTERIOR</t>
  </si>
  <si>
    <t>MANISHA V PATEL</t>
  </si>
  <si>
    <t>UNITEDONE CONSTRUCTION</t>
  </si>
  <si>
    <t>TEJVEER ENTERPRISE</t>
  </si>
  <si>
    <t>SAMAYPRA INFRA PROJECT PVT LTD</t>
  </si>
  <si>
    <t>SIDDHIVINAYAKCREATIONS FACADE PVT LTD</t>
  </si>
  <si>
    <t>AVINASH ENTERPRISE</t>
  </si>
  <si>
    <t>AVINASH VISWANATH MENON</t>
  </si>
  <si>
    <t>AL-BURHAN SAFETY PRODUCTS</t>
  </si>
  <si>
    <t>JANATA SAND SUPPLYING CO.</t>
  </si>
  <si>
    <t>H P CORPORATION</t>
  </si>
  <si>
    <t>SHREEJI WOODCRAFT PVT LTD</t>
  </si>
  <si>
    <t>KARRMANYA ENTERPRISE</t>
  </si>
  <si>
    <t>AQUA ENVIRONMENTAL ENGINEERS</t>
  </si>
  <si>
    <t>BAADSHAH STEEL</t>
  </si>
  <si>
    <t>BECS COATING</t>
  </si>
  <si>
    <t>H V ENTERPRISE</t>
  </si>
  <si>
    <t>DILIP PAINT &amp; HARDWARE STORES</t>
  </si>
  <si>
    <t>KASHMIRA K PATEL</t>
  </si>
  <si>
    <t>SHAILESH C AKBARI</t>
  </si>
  <si>
    <t>PRAGNA J PATEL</t>
  </si>
  <si>
    <t>MIT J PATEL</t>
  </si>
  <si>
    <t>KAUSHIK B PATEL</t>
  </si>
  <si>
    <t>STAMP DUTY &amp; REGISTRATION FEE</t>
  </si>
  <si>
    <t>CGST FEES</t>
  </si>
  <si>
    <t>SALES &amp; ADMINISTRATIVE EXPENSES</t>
  </si>
  <si>
    <t>Company Professional Tax -PTEC</t>
  </si>
  <si>
    <t>INTERNET CHARGES</t>
  </si>
  <si>
    <t>SGST FEES</t>
  </si>
  <si>
    <t>SUNDRY BALANCE W/OFF (NET)</t>
  </si>
  <si>
    <t>GENERAL EXPENSES</t>
  </si>
  <si>
    <t>M.P.WATER SUPPLIER</t>
  </si>
  <si>
    <t>K R ENTERPRISES</t>
  </si>
  <si>
    <t>SANKET TRANSPORT</t>
  </si>
  <si>
    <t>SHREE KRISHNA ENTERPRISES</t>
  </si>
  <si>
    <t>VAIBHAV KISAN SUTAR</t>
  </si>
  <si>
    <t>INSURANCE CHARGES</t>
  </si>
  <si>
    <t>Incurred Cost as per Bill till 30.06.2024</t>
  </si>
  <si>
    <t>Incurred Cost as per CA till 30.06.2024</t>
  </si>
  <si>
    <t>30.06.2024 as per Bill Tally (inclusive of GST)</t>
  </si>
  <si>
    <t>Incurred Cost in ` till 30.06.2024</t>
  </si>
  <si>
    <t>Incurred Cost in ` Cr. Till 30.06.2024</t>
  </si>
  <si>
    <t>ADVERTISEMENT EXPENSES</t>
  </si>
  <si>
    <t>CH.NO 071475 AMOUNT PAID  RAHUL V KANOJIYA  FOR SALARY MONTH OF MAY 2024</t>
  </si>
  <si>
    <t>CH.NO 071476 SALARY PAID  AJAYKUMAR JIVANBHAI PATEL FOR SALARY MONTH OF MAY 2024</t>
  </si>
  <si>
    <t>CH.NO 071476 AMOUNT PAID  SAIFALIKHAN ANEES FOR SALARY MONTH OF MAY 2024</t>
  </si>
  <si>
    <t>CH.NO 071476 AMOUNT PAID  GANESH G.KAMBLE FOR SALARY MONTH OF MAY 2024</t>
  </si>
  <si>
    <t>CH.NO 071476 AMOUNT PAID  ANIKET BANSHRAJ SINGH FOR SALARY MONTH OF MAY 2024</t>
  </si>
  <si>
    <t>CH.NO 071476 AMOUNT PAID  DIPESH R DHAKAL FOR SALARY MONTH OF MAY 2024</t>
  </si>
  <si>
    <t>CH.NO 071476 AMOUNT PAID  NEERAJ YADAV FOR SALARY MONTH OF MAY 2024</t>
  </si>
  <si>
    <t>CH.NO 071476 AMOUNT PAID  MOHAMMED ISRAN RAR  FOR SALARY MONTH OF MAY 2024</t>
  </si>
  <si>
    <t>CH.NO 071476 AMOUNT PAID  SACHIN ASHOK PIWHAL  FOR SALARY MONTH OF MAY 2024</t>
  </si>
  <si>
    <t>PTEC</t>
  </si>
  <si>
    <t>CH.NO 071468 AMOUNT PAID  RAHUL V KANOJIYA  FOR SALARY MONTH OF APRIL 2024</t>
  </si>
  <si>
    <t>CH.NO 071469 SALARY PAID  AJAYKUMAR JIVANBHAI PATEL FOR SALARY MONTH OF APRIL 2024</t>
  </si>
  <si>
    <t>CH.NO 071469 AMOUNT PAID  SAIFALIKHAN ANEES FOR SALARY MONTH OF APRIL 2024</t>
  </si>
  <si>
    <t>CH.NO 071469 AMOUNT PAID  GANESH G.KAMBLE FOR SALARY MONTH OF APRIL 2024</t>
  </si>
  <si>
    <t>CH.NO 071469 AMOUNT PAID  ANIKET BANSHRAJ SINGH FOR SALARY MONTH OF APRIL 2024</t>
  </si>
  <si>
    <t>CH.NO 071469 AMOUNT PAID  DIPESH R DHAKAL FOR SALARY MONTH OF APRIL 2024</t>
  </si>
  <si>
    <t>CH.NO 071469 AMOUNT PAID  NEERAJ YADAV FOR SALARY MONTH OF APRIL 2024</t>
  </si>
  <si>
    <t>CH.NO 071469 AMOUNT PAID  MOHAMMED ISRAN RAR  FOR SALARY MONTH OF APRIL 2024</t>
  </si>
  <si>
    <t>CH.NO 071218 AMOUNT PAID  SACHIN ASHOK PIWHAL  FOR SALARY MONTH OF APRIL  2024</t>
  </si>
  <si>
    <t>SHIVALIK VENTURES PRIVATE LIMITED- TDR</t>
  </si>
  <si>
    <t>COST OF TDR</t>
  </si>
  <si>
    <t>April - May 24</t>
  </si>
  <si>
    <t>ZEE ELECTRONICS</t>
  </si>
  <si>
    <t>SMT POOJA C. SHAH</t>
  </si>
  <si>
    <t>HEM ENTERPRISE</t>
  </si>
  <si>
    <t>Siddhivinayak Electrical &amp; Hardware</t>
  </si>
  <si>
    <t>DINESH ENTERPRISES</t>
  </si>
  <si>
    <t>UNIQUE SPACE INTERIOR</t>
  </si>
  <si>
    <t>JONES LANG LASALLE PROPERTY CONSULTANTS INDIA PVT</t>
  </si>
  <si>
    <t>NAVBHARAT HARDWARE STORES</t>
  </si>
  <si>
    <t>ROYAL GLASS HOUSE</t>
  </si>
  <si>
    <t>RAJ ALUMINIUM</t>
  </si>
  <si>
    <t>GYPSO INDIA</t>
  </si>
  <si>
    <t>AXLER WOODWORKS LLP</t>
  </si>
  <si>
    <t>R.R. ENTERPRISES</t>
  </si>
  <si>
    <t>P.R.CRAFT AND DESIGN</t>
  </si>
  <si>
    <t xml:space="preserve"> </t>
  </si>
  <si>
    <t>Incurred Cost as per Bill till 30.09.2024</t>
  </si>
  <si>
    <t>Incurred Cost as per CA till 30.09.2024</t>
  </si>
  <si>
    <t>30.09.2024 as per Bill Tally (inclusive of GST)</t>
  </si>
  <si>
    <t>Cost incurred as %age of cost incurred as on 30.09.2024</t>
  </si>
  <si>
    <t>Difference b/w bills of 30.09.2024 &amp; 30.06.2024</t>
  </si>
  <si>
    <t>Difference of Cost incurred as %age of cost incurred as on 30.09.2024 &amp; 30.06.2024</t>
  </si>
  <si>
    <t>Incurred Cost in ` till 30.09.2024</t>
  </si>
  <si>
    <t>Incurred Cost in ` Cr. Till 30.09.2024</t>
  </si>
  <si>
    <t>PRINTING &amp; STATIONERY EXPENSES</t>
  </si>
  <si>
    <t>CH.NO 071495 AMOUNT PAID  RAHUL V KANOJIYA  FOR SALARY MONTH OF JUNE 2024</t>
  </si>
  <si>
    <t>CH.NO 071494 SALARY PAID  AJAYKUMAR JIVANBHAI PATEL FOR SALARY MONTH OF JUNE 2024</t>
  </si>
  <si>
    <t>CH.NO 071494 AMOUNT PAID  SAIFALIKHAN ANEES FOR SALARY MONTH OF JUNE 2024</t>
  </si>
  <si>
    <t>CH.NO 071494 AMOUNT PAID  GANESH G.KAMBLE FOR SALARY MONTH OF JUNE 2024</t>
  </si>
  <si>
    <t>CH.NO 071494 AMOUNT PAID  ANIKET BANSHRAJ SINGH FOR SALARY MONTH OF JUNE 2024</t>
  </si>
  <si>
    <t>CH.NO 071494 AMOUNT PAID  DIPESH R DHAKAL FOR SALARY MONTH OF JUNE 2024</t>
  </si>
  <si>
    <t>CH.NO 071494 AMOUNT PAID  NEERAJ YADAV FOR SALARY MONTH OF JUNE 2024</t>
  </si>
  <si>
    <t>CH.NO 071494 AMOUNT PAID  SACHIN ASHOK PIWHAL  FOR SALARY MONTH OF JUNE 2024</t>
  </si>
  <si>
    <t>CH.NO 071494 AMOUNT PAID  MOHAMMED ISRAN RAR  FOR SALARY MONTH OF JUNE 2024</t>
  </si>
  <si>
    <t>CH.NO 071502 AMOUNT PAID  RAHUL V KANOJIYA  FOR SALARY MONTH OF JULY 2024</t>
  </si>
  <si>
    <t>CH.NO 071501 SALARY PAID  AJAYKUMAR JIVANBHAI PATEL FOR SALARY MONTH OF JULY 2024</t>
  </si>
  <si>
    <t>CH.NO 071501 AMOUNT PAID  SAIFALIKHAN ANEES FOR SALARY MONTH OF JULY 2024</t>
  </si>
  <si>
    <t>CH.NO 071501 AMOUNT PAID  GANESH G.KAMBLE FOR SALARY MONTH OF JULY 2024</t>
  </si>
  <si>
    <t>CH.NO 071501 AMOUNT PAID  ANIKET BANSHRAJ SINGH FOR SALARY MONTH OF JULY 2024.(LAST MONTH RS.2500 PAID) (54000-51500=2500).</t>
  </si>
  <si>
    <t>CH.NO 071501 AMOUNT PAID  DIPESH R DHAKAL FOR SALARY MONTH OF JULY 2024</t>
  </si>
  <si>
    <t>CH.NO 071501 AMOUNT PAID  NEERAJ YADAV FOR SALARY MONTH OF JULY 2024</t>
  </si>
  <si>
    <t>CH.NO 071501 AMOUNT PAID  SACHIN ASHOK PIWHAL  FOR SALARY MONTH OF JULY 2024</t>
  </si>
  <si>
    <t>CH.NO 071501 AMOUNT PAID  MOHAMMED ISRAN RAR  FOR SALARY MONTH OF JULY 2024</t>
  </si>
  <si>
    <t>CH.NO 071504 AMOUNT PAID  RAHUL V KANOJIYA  FOR SALARY MONTH OF AUG 2024</t>
  </si>
  <si>
    <t>CH.NO 071503 SALARY PAID  AJAYKUMAR JIVANBHAI PATEL FOR SALARY MONTH OF AUG 2024</t>
  </si>
  <si>
    <t>CH.NO 071503 AMOUNT PAID  SAIFALIKHAN ANEES FOR SALARY MONTH OF AUG 2024</t>
  </si>
  <si>
    <t>CH.NO 071503 AMOUNT PAID  GANESH G.KAMBLE FOR SALARY MONTH OF AUG 2024</t>
  </si>
  <si>
    <t>CH.NO 071503 AMOUNT PAID  ANIKET BANSHRAJ SINGH FOR SALARY MONTH OF AUG 2024</t>
  </si>
  <si>
    <t>CH.NO 071503 AMOUNT PAID  DIPESH R DHAKAL FOR SALARY MONTH OF AUG 2024</t>
  </si>
  <si>
    <t>CH.NO 071503 AMOUNT PAID  NEERAJ YADAV FOR SALARY MONTH OF AUG 2024</t>
  </si>
  <si>
    <t>CH.NO 071503 AMOUNT PAID  SACHIN ASHOK PIWHAL  FOR SALARY MONTH OF AUG 2024</t>
  </si>
  <si>
    <t>CH.NO 071503 AMOUNT PAID  MOHAMMED ISRAN RAR  FOR SALARY MONTH OF AUG 2024</t>
  </si>
  <si>
    <t>VASTUKALA CONSULTANTS (I) PVT LTD</t>
  </si>
  <si>
    <t>MUM/2425/JULY/200</t>
  </si>
  <si>
    <t>AS/15/24-25</t>
  </si>
  <si>
    <t>BALMUKUND DOKANIA</t>
  </si>
  <si>
    <t>003/24-25</t>
  </si>
  <si>
    <t>004/24-25</t>
  </si>
  <si>
    <t>005/24-25</t>
  </si>
  <si>
    <t>LANDMARK CONSULTANTS &amp; ENGG.TECHNOLOGY</t>
  </si>
  <si>
    <t>L-0655</t>
  </si>
  <si>
    <t>SBI A/C NO.41853900460 RERA 30%</t>
  </si>
  <si>
    <t>Approval</t>
  </si>
  <si>
    <t>STAMPDUTY &amp; REGISTRATION - TDR</t>
  </si>
  <si>
    <t>RUPVALULA PROPERTIES PRIVATE LIMITED -TDR</t>
  </si>
  <si>
    <t>SWASTIK ENTERPRISES (AOSPB1807N)</t>
  </si>
  <si>
    <t>SE/2024-25/012</t>
  </si>
  <si>
    <t>014</t>
  </si>
  <si>
    <t>1752</t>
  </si>
  <si>
    <t>017</t>
  </si>
  <si>
    <t>016</t>
  </si>
  <si>
    <t>015</t>
  </si>
  <si>
    <t>339</t>
  </si>
  <si>
    <t>RAJAN MENDA</t>
  </si>
  <si>
    <t>181</t>
  </si>
  <si>
    <t>NIRMALA TAMBEWAGH</t>
  </si>
  <si>
    <t>01/2024</t>
  </si>
  <si>
    <t>BABURAM SAHANI</t>
  </si>
  <si>
    <t/>
  </si>
  <si>
    <t>DIGIPACE CONSULTING (OPC) PRIVATE LIMITED</t>
  </si>
  <si>
    <t>84</t>
  </si>
  <si>
    <t>SATWANT SINGH BHAMBRA</t>
  </si>
  <si>
    <t>001</t>
  </si>
  <si>
    <t>VAISHALI P.DUDHBHATE</t>
  </si>
  <si>
    <t>023</t>
  </si>
  <si>
    <t>PC/MH/2425/00220</t>
  </si>
  <si>
    <t>S.R.INDUSTRIES</t>
  </si>
  <si>
    <t>29</t>
  </si>
  <si>
    <t>231/2024/2025</t>
  </si>
  <si>
    <t>SCSS/1165/24-25</t>
  </si>
  <si>
    <t>KOMAL ENTERPRISES</t>
  </si>
  <si>
    <t>039</t>
  </si>
  <si>
    <t>VM/24-25/0939</t>
  </si>
  <si>
    <t>SC/JULY/2425/07</t>
  </si>
  <si>
    <t>SC/JULY/2425/08</t>
  </si>
  <si>
    <t>SC/JULY/2425/09</t>
  </si>
  <si>
    <t>SC/JULY/2425/10</t>
  </si>
  <si>
    <t>SC/JULY/2425/11</t>
  </si>
  <si>
    <t>SC/JULY/2425/12</t>
  </si>
  <si>
    <t>391</t>
  </si>
  <si>
    <t>U N CORPORATION</t>
  </si>
  <si>
    <t>UNC/1054/24-25</t>
  </si>
  <si>
    <t>UNC/1053/24-25</t>
  </si>
  <si>
    <t>7360133972</t>
  </si>
  <si>
    <t>7360133971</t>
  </si>
  <si>
    <t>5192</t>
  </si>
  <si>
    <t>RKT/279/24-25</t>
  </si>
  <si>
    <t>208</t>
  </si>
  <si>
    <t>209</t>
  </si>
  <si>
    <t>1102</t>
  </si>
  <si>
    <t>DIPESH BHARWAD</t>
  </si>
  <si>
    <t>AEE/24/25/017</t>
  </si>
  <si>
    <t>MH/48/24-25</t>
  </si>
  <si>
    <t>258/2024/2025</t>
  </si>
  <si>
    <t>001/24-25</t>
  </si>
  <si>
    <t>001/24-24</t>
  </si>
  <si>
    <t>MD HAFIJUL ISLAM</t>
  </si>
  <si>
    <t>MH2403056770</t>
  </si>
  <si>
    <t>NT/47/24-25</t>
  </si>
  <si>
    <t>121</t>
  </si>
  <si>
    <t>122</t>
  </si>
  <si>
    <t>123</t>
  </si>
  <si>
    <t>124</t>
  </si>
  <si>
    <t>125</t>
  </si>
  <si>
    <t>126</t>
  </si>
  <si>
    <t>127</t>
  </si>
  <si>
    <t>USI-25</t>
  </si>
  <si>
    <t>UNC/1190/24-25</t>
  </si>
  <si>
    <t>UNC/1189/24-25</t>
  </si>
  <si>
    <t>7360134604</t>
  </si>
  <si>
    <t>7360134605</t>
  </si>
  <si>
    <t>7360134606</t>
  </si>
  <si>
    <t>7360134607</t>
  </si>
  <si>
    <t>217</t>
  </si>
  <si>
    <t>VM/24-25/1048</t>
  </si>
  <si>
    <t>432</t>
  </si>
  <si>
    <t>SC/JULY/2425/43</t>
  </si>
  <si>
    <t>SC/JULY/2425/42</t>
  </si>
  <si>
    <t>SC/JULY/2425/41</t>
  </si>
  <si>
    <t>SC/JULY/2425/40</t>
  </si>
  <si>
    <t>SC/JULY/2425/39</t>
  </si>
  <si>
    <t>SC/JULY/2425/38</t>
  </si>
  <si>
    <t>SC/JULY/2425/37</t>
  </si>
  <si>
    <t>SC/JULY/2425/36</t>
  </si>
  <si>
    <t>SCSS/1356/24-25</t>
  </si>
  <si>
    <t>SHREE RAM ENTERPRISES</t>
  </si>
  <si>
    <t>6</t>
  </si>
  <si>
    <t>STAR WINDOWS</t>
  </si>
  <si>
    <t>083</t>
  </si>
  <si>
    <t>278/2024/2025</t>
  </si>
  <si>
    <t>MODELS FOV</t>
  </si>
  <si>
    <t>24-25/MF/NLK/12</t>
  </si>
  <si>
    <t>33</t>
  </si>
  <si>
    <t>VISHAL CHAVAN</t>
  </si>
  <si>
    <t>002</t>
  </si>
  <si>
    <t>S. S. ENTERPRISES</t>
  </si>
  <si>
    <t>247/24-25</t>
  </si>
  <si>
    <t>PC/MH/2425/00332</t>
  </si>
  <si>
    <t>MH/51/24-25</t>
  </si>
  <si>
    <t>RKT/325/24-25</t>
  </si>
  <si>
    <t>UNC/1308/24-25</t>
  </si>
  <si>
    <t>UNC/1307/24-25</t>
  </si>
  <si>
    <t>255/24-25</t>
  </si>
  <si>
    <t>262/24-25</t>
  </si>
  <si>
    <t>7360135347</t>
  </si>
  <si>
    <t>7360135346</t>
  </si>
  <si>
    <t>SCSS/1432/24-25</t>
  </si>
  <si>
    <t>SCSS/1433/24-25</t>
  </si>
  <si>
    <t>340-24-25</t>
  </si>
  <si>
    <t>7360135425</t>
  </si>
  <si>
    <t>7360135427</t>
  </si>
  <si>
    <t>7360135432</t>
  </si>
  <si>
    <t>7360135449</t>
  </si>
  <si>
    <t>7360135455</t>
  </si>
  <si>
    <t>7360135466</t>
  </si>
  <si>
    <t>7360135484</t>
  </si>
  <si>
    <t>7360135485</t>
  </si>
  <si>
    <t>UNC/1346/24-25</t>
  </si>
  <si>
    <t>UNC/1345/24-25</t>
  </si>
  <si>
    <t>SCSS/1454/24-25</t>
  </si>
  <si>
    <t>MEELI RAI SHARMA</t>
  </si>
  <si>
    <t>1</t>
  </si>
  <si>
    <t>28</t>
  </si>
  <si>
    <t>311-24-25</t>
  </si>
  <si>
    <t>293-24-25</t>
  </si>
  <si>
    <t>279-24-25</t>
  </si>
  <si>
    <t>164</t>
  </si>
  <si>
    <t>165</t>
  </si>
  <si>
    <t>166</t>
  </si>
  <si>
    <t>167</t>
  </si>
  <si>
    <t>168</t>
  </si>
  <si>
    <t>SMT. POOJA C. SHAH</t>
  </si>
  <si>
    <t>352-24-25</t>
  </si>
  <si>
    <t>333/2024/2025</t>
  </si>
  <si>
    <t>MARKETING CHANAKYA</t>
  </si>
  <si>
    <t>PR-37-24</t>
  </si>
  <si>
    <t>277/24-25</t>
  </si>
  <si>
    <t>286/24-25</t>
  </si>
  <si>
    <t>SM INTEGRATED SERVICES</t>
  </si>
  <si>
    <t>SMIS-019</t>
  </si>
  <si>
    <t>DILIP PAINT&amp; HARDWARE STORES</t>
  </si>
  <si>
    <t>287</t>
  </si>
  <si>
    <t>UNC/1469/24-25</t>
  </si>
  <si>
    <t>UNC/1470/24-25</t>
  </si>
  <si>
    <t>MK MAT</t>
  </si>
  <si>
    <t>24-25/16</t>
  </si>
  <si>
    <t>MH2403073538</t>
  </si>
  <si>
    <t>VM/24-25/1246</t>
  </si>
  <si>
    <t>7360136384</t>
  </si>
  <si>
    <t>7360136383</t>
  </si>
  <si>
    <t>SCSS/1580/24-25</t>
  </si>
  <si>
    <t>SCSS/1579/24-25</t>
  </si>
  <si>
    <t>312/24-25</t>
  </si>
  <si>
    <t>SANTOSH J. SAROJ</t>
  </si>
  <si>
    <t>026</t>
  </si>
  <si>
    <t>027</t>
  </si>
  <si>
    <t>CHANDRAKANT T. DUDHBHATE</t>
  </si>
  <si>
    <t>025</t>
  </si>
  <si>
    <t>024</t>
  </si>
  <si>
    <t>259</t>
  </si>
  <si>
    <t>182</t>
  </si>
  <si>
    <t>183</t>
  </si>
  <si>
    <t>179</t>
  </si>
  <si>
    <t>180</t>
  </si>
  <si>
    <t>178</t>
  </si>
  <si>
    <t>177</t>
  </si>
  <si>
    <t>011/24-25</t>
  </si>
  <si>
    <t>SCSS/1633/24-25</t>
  </si>
  <si>
    <t>7360137032</t>
  </si>
  <si>
    <t>7360137033</t>
  </si>
  <si>
    <t>7360137054</t>
  </si>
  <si>
    <t>7360137070</t>
  </si>
  <si>
    <t>44</t>
  </si>
  <si>
    <t>187</t>
  </si>
  <si>
    <t>REKHA TRADING</t>
  </si>
  <si>
    <t>SCSS/1646/24-25</t>
  </si>
  <si>
    <t>7360137145</t>
  </si>
  <si>
    <t>7360137362</t>
  </si>
  <si>
    <t>7360137184</t>
  </si>
  <si>
    <t>7360137185</t>
  </si>
  <si>
    <t>UNC/1674/24-25</t>
  </si>
  <si>
    <t>LA CERAMICA</t>
  </si>
  <si>
    <t>810/24-25</t>
  </si>
  <si>
    <t>ST/2024-25/219</t>
  </si>
  <si>
    <t>7360137361</t>
  </si>
  <si>
    <t>7360137360</t>
  </si>
  <si>
    <t>UNC/1698/24-25</t>
  </si>
  <si>
    <t>UNC/1699/24-25</t>
  </si>
  <si>
    <t>SCSS/1688/24-25</t>
  </si>
  <si>
    <t>MH/61/24-25</t>
  </si>
  <si>
    <t>JANATASAND SUPPLYING CO.</t>
  </si>
  <si>
    <t>1299</t>
  </si>
  <si>
    <t>H.P.CORPORATION</t>
  </si>
  <si>
    <t>HPC/0640/24-25</t>
  </si>
  <si>
    <t>HPC/0635/24-25</t>
  </si>
  <si>
    <t>1302</t>
  </si>
  <si>
    <t>438-24-25</t>
  </si>
  <si>
    <t>VM/24-25/1397</t>
  </si>
  <si>
    <t>MH2403084628</t>
  </si>
  <si>
    <t>7360137774</t>
  </si>
  <si>
    <t>7360137775</t>
  </si>
  <si>
    <t>392/2024-2025</t>
  </si>
  <si>
    <t>UNC/1786/24-25</t>
  </si>
  <si>
    <t>UNC/1787/24-25</t>
  </si>
  <si>
    <t>584</t>
  </si>
  <si>
    <t>SS/PSI/2425/0134</t>
  </si>
  <si>
    <t>ST/2024-25/113</t>
  </si>
  <si>
    <t>203</t>
  </si>
  <si>
    <t>204</t>
  </si>
  <si>
    <t>205</t>
  </si>
  <si>
    <t>206</t>
  </si>
  <si>
    <t>207</t>
  </si>
  <si>
    <t>229</t>
  </si>
  <si>
    <t>230</t>
  </si>
  <si>
    <t>231</t>
  </si>
  <si>
    <t>232</t>
  </si>
  <si>
    <t>7360138069</t>
  </si>
  <si>
    <t>7360138072</t>
  </si>
  <si>
    <t>7360138068</t>
  </si>
  <si>
    <t>7360138067</t>
  </si>
  <si>
    <t>7360138073</t>
  </si>
  <si>
    <t>NT/67/24-25</t>
  </si>
  <si>
    <t>AW/24-25/15</t>
  </si>
  <si>
    <t>PC/MH/2425/00409</t>
  </si>
  <si>
    <t>WIZFX COMMUNICATIONS PRIVATE LIMITED</t>
  </si>
  <si>
    <t>REF-M-34/02/2023-24</t>
  </si>
  <si>
    <t>KAILASH ENTERPRISES</t>
  </si>
  <si>
    <t>02/01</t>
  </si>
  <si>
    <t>626</t>
  </si>
  <si>
    <t>1164</t>
  </si>
  <si>
    <t>ALLARAKHA ABDUL SALAM SHAIKH</t>
  </si>
  <si>
    <t>02/24-25</t>
  </si>
  <si>
    <t>KAN INDIA REALTORS PRIVATE LIMITED</t>
  </si>
  <si>
    <t>IN2024MH250</t>
  </si>
  <si>
    <t>REAL ESTATE CORNER</t>
  </si>
  <si>
    <t>KARAN POOJARI</t>
  </si>
  <si>
    <t>81</t>
  </si>
  <si>
    <t>K.R.ENTERPRISES</t>
  </si>
  <si>
    <t>751</t>
  </si>
  <si>
    <t>734</t>
  </si>
  <si>
    <t>NT/68/24-25</t>
  </si>
  <si>
    <t>SB ENTERPRISES-TRANSPORT</t>
  </si>
  <si>
    <t>092</t>
  </si>
  <si>
    <t>198/25103136</t>
  </si>
  <si>
    <t>198/25103125</t>
  </si>
  <si>
    <t>198/25103126</t>
  </si>
  <si>
    <t>198/25103112</t>
  </si>
  <si>
    <t>050/2024-25</t>
  </si>
  <si>
    <t>046/2024-25</t>
  </si>
  <si>
    <t>DIGITECH MOBILE MEDIA</t>
  </si>
  <si>
    <t>DMM/08/09/24</t>
  </si>
  <si>
    <t>MD PRINT SOLUTION</t>
  </si>
  <si>
    <t>INV-0086</t>
  </si>
  <si>
    <t>INV-0087</t>
  </si>
  <si>
    <t>ALGORHYTHM INNOVATION</t>
  </si>
  <si>
    <t>PI-1415</t>
  </si>
  <si>
    <t>409/2024-2025</t>
  </si>
  <si>
    <t>604</t>
  </si>
  <si>
    <t>WINNYTINE EVENTS &amp; MARKETING</t>
  </si>
  <si>
    <t>AP583</t>
  </si>
  <si>
    <t>AARAMBH PROPERTIES</t>
  </si>
  <si>
    <t>01</t>
  </si>
  <si>
    <t>7360138316</t>
  </si>
  <si>
    <t>7360138315</t>
  </si>
  <si>
    <t>049</t>
  </si>
  <si>
    <t>RK455</t>
  </si>
  <si>
    <t>HAMIDA ENTERPRISES</t>
  </si>
  <si>
    <t>355</t>
  </si>
  <si>
    <t>BELLE VIEW ESTATE AGENCY</t>
  </si>
  <si>
    <t>AVENUE REALTY</t>
  </si>
  <si>
    <t>10</t>
  </si>
  <si>
    <t>400/24-25</t>
  </si>
  <si>
    <t>UNC/1998/24-25</t>
  </si>
  <si>
    <t>UNC/1997/24-25</t>
  </si>
  <si>
    <t>SCSS/1916/24-25</t>
  </si>
  <si>
    <t>411/24-25</t>
  </si>
  <si>
    <t>UNC/2024/24-25</t>
  </si>
  <si>
    <t>UNC/2025/24-25</t>
  </si>
  <si>
    <t>PROFESSIONAL BUILDING CONTRACTOR</t>
  </si>
  <si>
    <t>NIC-NK-0924-01</t>
  </si>
  <si>
    <t>653</t>
  </si>
  <si>
    <t>7360139031</t>
  </si>
  <si>
    <t>7360139034</t>
  </si>
  <si>
    <t>7360139038</t>
  </si>
  <si>
    <t>7360139045</t>
  </si>
  <si>
    <t>415/24-25</t>
  </si>
  <si>
    <t>318</t>
  </si>
  <si>
    <t>GANESH SHANKAR J. MISTRY</t>
  </si>
  <si>
    <t>NT/71/24-25</t>
  </si>
  <si>
    <t>238</t>
  </si>
  <si>
    <t>237</t>
  </si>
  <si>
    <t>239</t>
  </si>
  <si>
    <t>240</t>
  </si>
  <si>
    <t>241</t>
  </si>
  <si>
    <t>242</t>
  </si>
  <si>
    <t>JAGRUT RAMESH JADHAV</t>
  </si>
  <si>
    <t>RA-1</t>
  </si>
  <si>
    <t>UNC/2083/24-25</t>
  </si>
  <si>
    <t>UNC/2082/24-25</t>
  </si>
  <si>
    <t>445/2024-2025</t>
  </si>
  <si>
    <t>442/2024-2025</t>
  </si>
  <si>
    <t>649</t>
  </si>
  <si>
    <t>646</t>
  </si>
  <si>
    <t>4591</t>
  </si>
  <si>
    <t>658</t>
  </si>
  <si>
    <t>497-24-25</t>
  </si>
  <si>
    <t>437/24-25</t>
  </si>
  <si>
    <t>662</t>
  </si>
  <si>
    <t>SCSS/2037/24-25</t>
  </si>
  <si>
    <t>VM/24-25/1631</t>
  </si>
  <si>
    <t>USHA PLUMBING SYSTEM</t>
  </si>
  <si>
    <t>NR-RA03</t>
  </si>
  <si>
    <t>447/24-25</t>
  </si>
  <si>
    <t>451/24-25</t>
  </si>
  <si>
    <t>SC/SEPT/2425/33</t>
  </si>
  <si>
    <t>SC/SEPT/2425/34</t>
  </si>
  <si>
    <t>SC/SEPT/2425/31</t>
  </si>
  <si>
    <t>SC/SEPT/2425/32</t>
  </si>
  <si>
    <t>SC/SEPT/2425/35</t>
  </si>
  <si>
    <t>SC/SEPT/2425/36</t>
  </si>
  <si>
    <t>SC/SEPT/2425/37</t>
  </si>
  <si>
    <t>SC/SEPT/2425/38</t>
  </si>
  <si>
    <t>463/2024-2025</t>
  </si>
  <si>
    <t>G242048</t>
  </si>
  <si>
    <t>G242046</t>
  </si>
  <si>
    <t>MH2403102393</t>
  </si>
  <si>
    <t>3692</t>
  </si>
  <si>
    <t>3</t>
  </si>
  <si>
    <t>88</t>
  </si>
  <si>
    <t>357</t>
  </si>
  <si>
    <t>89</t>
  </si>
  <si>
    <t>SC/SEPT/2425/53</t>
  </si>
  <si>
    <t>SC/SEPT/2425/52</t>
  </si>
  <si>
    <t>90</t>
  </si>
  <si>
    <t>VM/24-25/1715</t>
  </si>
  <si>
    <t>G242160</t>
  </si>
  <si>
    <t>286</t>
  </si>
  <si>
    <t>288</t>
  </si>
  <si>
    <t>290</t>
  </si>
  <si>
    <t>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</si>
</sst>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  <numFmt numFmtId="166" formatCode="_ * #,##0_ ;_ * \-#,##0_ ;_ * &quot;-&quot;??_ ;_ @_ "/>
    <numFmt numFmtId="167" formatCode="dd\-mmm\-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rial"/>
      <family val="2"/>
    </font>
    <font>
      <sz val="11"/>
      <color rgb="FF000000"/>
      <name val="Arial Narrow"/>
      <family val="2"/>
    </font>
    <font>
      <sz val="12"/>
      <color rgb="FF000000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268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165" fontId="3" fillId="0" borderId="2" xfId="0" applyNumberFormat="1" applyFont="1" applyBorder="1" applyAlignment="1">
      <alignment horizontal="left" wrapText="1"/>
    </xf>
    <xf numFmtId="164" fontId="3" fillId="0" borderId="2" xfId="4" applyFont="1" applyFill="1" applyBorder="1" applyAlignment="1">
      <alignment horizontal="right" wrapText="1"/>
    </xf>
    <xf numFmtId="164" fontId="0" fillId="0" borderId="0" xfId="0" applyNumberFormat="1"/>
    <xf numFmtId="164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4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4" fontId="10" fillId="2" borderId="2" xfId="4" applyFont="1" applyFill="1" applyBorder="1"/>
    <xf numFmtId="0" fontId="16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6" fillId="0" borderId="9" xfId="0" applyFont="1" applyBorder="1" applyAlignment="1">
      <alignment horizontal="center"/>
    </xf>
    <xf numFmtId="49" fontId="16" fillId="0" borderId="9" xfId="0" applyNumberFormat="1" applyFont="1" applyBorder="1" applyAlignment="1">
      <alignment vertical="top"/>
    </xf>
    <xf numFmtId="0" fontId="17" fillId="0" borderId="10" xfId="0" applyFont="1" applyBorder="1" applyAlignment="1">
      <alignment horizontal="center"/>
    </xf>
    <xf numFmtId="49" fontId="16" fillId="0" borderId="9" xfId="0" applyNumberFormat="1" applyFont="1" applyBorder="1" applyAlignment="1">
      <alignment horizontal="center" vertical="top"/>
    </xf>
    <xf numFmtId="49" fontId="17" fillId="0" borderId="10" xfId="0" applyNumberFormat="1" applyFont="1" applyBorder="1" applyAlignment="1">
      <alignment vertical="top"/>
    </xf>
    <xf numFmtId="14" fontId="16" fillId="0" borderId="9" xfId="0" applyNumberFormat="1" applyFont="1" applyBorder="1" applyAlignment="1">
      <alignment horizontal="center" vertical="top"/>
    </xf>
    <xf numFmtId="43" fontId="16" fillId="0" borderId="9" xfId="1" applyFont="1" applyBorder="1" applyAlignment="1">
      <alignment horizontal="right" vertical="top"/>
    </xf>
    <xf numFmtId="0" fontId="16" fillId="0" borderId="9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43" fontId="16" fillId="0" borderId="2" xfId="1" applyFont="1" applyBorder="1" applyAlignment="1">
      <alignment horizontal="right" vertical="top"/>
    </xf>
    <xf numFmtId="0" fontId="0" fillId="0" borderId="2" xfId="0" applyBorder="1"/>
    <xf numFmtId="43" fontId="17" fillId="0" borderId="2" xfId="1" applyFont="1" applyBorder="1" applyAlignment="1">
      <alignment horizontal="right" vertical="top"/>
    </xf>
    <xf numFmtId="17" fontId="0" fillId="0" borderId="0" xfId="0" applyNumberFormat="1"/>
    <xf numFmtId="43" fontId="17" fillId="0" borderId="8" xfId="1" applyFont="1" applyBorder="1"/>
    <xf numFmtId="43" fontId="17" fillId="0" borderId="9" xfId="1" applyFont="1" applyBorder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6" fillId="0" borderId="11" xfId="0" applyNumberFormat="1" applyFont="1" applyBorder="1" applyAlignment="1">
      <alignment vertical="top"/>
    </xf>
    <xf numFmtId="0" fontId="16" fillId="0" borderId="11" xfId="0" applyFont="1" applyBorder="1"/>
    <xf numFmtId="14" fontId="16" fillId="0" borderId="7" xfId="0" applyNumberFormat="1" applyFont="1" applyBorder="1" applyAlignment="1">
      <alignment horizontal="center" vertical="top"/>
    </xf>
    <xf numFmtId="0" fontId="0" fillId="0" borderId="9" xfId="0" applyBorder="1"/>
    <xf numFmtId="43" fontId="17" fillId="0" borderId="2" xfId="1" applyFont="1" applyBorder="1"/>
    <xf numFmtId="14" fontId="0" fillId="0" borderId="0" xfId="0" applyNumberFormat="1"/>
    <xf numFmtId="15" fontId="0" fillId="0" borderId="0" xfId="0" applyNumberFormat="1"/>
    <xf numFmtId="0" fontId="0" fillId="0" borderId="9" xfId="0" applyBorder="1" applyAlignment="1">
      <alignment horizontal="center"/>
    </xf>
    <xf numFmtId="49" fontId="16" fillId="0" borderId="12" xfId="0" applyNumberFormat="1" applyFont="1" applyBorder="1" applyAlignment="1">
      <alignment vertical="top"/>
    </xf>
    <xf numFmtId="0" fontId="16" fillId="0" borderId="15" xfId="0" applyFont="1" applyBorder="1"/>
    <xf numFmtId="49" fontId="16" fillId="0" borderId="16" xfId="0" applyNumberFormat="1" applyFont="1" applyBorder="1" applyAlignment="1">
      <alignment horizontal="center" vertical="top"/>
    </xf>
    <xf numFmtId="0" fontId="19" fillId="0" borderId="2" xfId="8" applyFont="1" applyBorder="1"/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11" fillId="0" borderId="2" xfId="1" applyFont="1" applyBorder="1"/>
    <xf numFmtId="43" fontId="10" fillId="0" borderId="2" xfId="1" applyFont="1" applyBorder="1"/>
    <xf numFmtId="43" fontId="10" fillId="0" borderId="2" xfId="8" applyNumberFormat="1" applyFont="1" applyBorder="1"/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0" fontId="11" fillId="0" borderId="2" xfId="1" applyNumberFormat="1" applyFont="1" applyBorder="1"/>
    <xf numFmtId="43" fontId="11" fillId="0" borderId="2" xfId="8" applyNumberFormat="1" applyFont="1" applyBorder="1" applyAlignment="1">
      <alignment vertical="center" wrapText="1"/>
    </xf>
    <xf numFmtId="9" fontId="11" fillId="0" borderId="0" xfId="2" applyFont="1"/>
    <xf numFmtId="0" fontId="10" fillId="0" borderId="2" xfId="1" applyNumberFormat="1" applyFont="1" applyBorder="1"/>
    <xf numFmtId="0" fontId="10" fillId="0" borderId="2" xfId="8" applyFont="1" applyBorder="1"/>
    <xf numFmtId="0" fontId="10" fillId="0" borderId="2" xfId="8" applyFont="1" applyBorder="1" applyAlignment="1">
      <alignment horizontal="center" wrapText="1"/>
    </xf>
    <xf numFmtId="0" fontId="11" fillId="0" borderId="0" xfId="8" applyFont="1" applyAlignment="1">
      <alignment wrapText="1"/>
    </xf>
    <xf numFmtId="43" fontId="11" fillId="0" borderId="0" xfId="8" applyNumberFormat="1" applyFont="1" applyAlignment="1">
      <alignment wrapText="1"/>
    </xf>
    <xf numFmtId="0" fontId="10" fillId="0" borderId="0" xfId="1" applyNumberFormat="1" applyFont="1"/>
    <xf numFmtId="0" fontId="0" fillId="0" borderId="15" xfId="0" applyBorder="1"/>
    <xf numFmtId="164" fontId="0" fillId="0" borderId="9" xfId="4" applyFont="1" applyBorder="1"/>
    <xf numFmtId="164" fontId="0" fillId="0" borderId="9" xfId="4" applyFont="1" applyFill="1" applyBorder="1"/>
    <xf numFmtId="49" fontId="21" fillId="0" borderId="9" xfId="0" applyNumberFormat="1" applyFont="1" applyBorder="1" applyAlignment="1">
      <alignment vertical="top" wrapText="1"/>
    </xf>
    <xf numFmtId="164" fontId="0" fillId="0" borderId="0" xfId="4" applyFont="1" applyFill="1" applyBorder="1"/>
    <xf numFmtId="15" fontId="2" fillId="0" borderId="0" xfId="0" applyNumberFormat="1" applyFont="1"/>
    <xf numFmtId="0" fontId="2" fillId="3" borderId="0" xfId="0" applyFont="1" applyFill="1"/>
    <xf numFmtId="0" fontId="0" fillId="4" borderId="0" xfId="0" applyFill="1"/>
    <xf numFmtId="15" fontId="18" fillId="0" borderId="13" xfId="0" applyNumberFormat="1" applyFont="1" applyBorder="1" applyAlignment="1">
      <alignment horizontal="right" vertical="top"/>
    </xf>
    <xf numFmtId="15" fontId="18" fillId="0" borderId="3" xfId="0" applyNumberFormat="1" applyFont="1" applyBorder="1" applyAlignment="1">
      <alignment horizontal="right" vertical="top"/>
    </xf>
    <xf numFmtId="14" fontId="16" fillId="0" borderId="15" xfId="0" applyNumberFormat="1" applyFont="1" applyBorder="1" applyAlignment="1">
      <alignment horizontal="center"/>
    </xf>
    <xf numFmtId="43" fontId="16" fillId="0" borderId="0" xfId="1" applyFont="1" applyBorder="1"/>
    <xf numFmtId="43" fontId="0" fillId="0" borderId="9" xfId="1" applyFont="1" applyBorder="1"/>
    <xf numFmtId="43" fontId="0" fillId="0" borderId="9" xfId="1" applyFont="1" applyFill="1" applyBorder="1"/>
    <xf numFmtId="43" fontId="17" fillId="0" borderId="10" xfId="1" applyFont="1" applyBorder="1" applyAlignment="1">
      <alignment horizontal="right" vertical="top"/>
    </xf>
    <xf numFmtId="43" fontId="23" fillId="0" borderId="0" xfId="1" applyFont="1" applyFill="1" applyBorder="1"/>
    <xf numFmtId="167" fontId="18" fillId="0" borderId="0" xfId="0" applyNumberFormat="1" applyFont="1" applyAlignment="1">
      <alignment horizontal="right" vertical="top"/>
    </xf>
    <xf numFmtId="14" fontId="16" fillId="0" borderId="9" xfId="0" applyNumberFormat="1" applyFont="1" applyBorder="1" applyAlignment="1">
      <alignment horizontal="center"/>
    </xf>
    <xf numFmtId="43" fontId="16" fillId="0" borderId="0" xfId="1" applyFont="1"/>
    <xf numFmtId="167" fontId="18" fillId="0" borderId="8" xfId="0" applyNumberFormat="1" applyFont="1" applyBorder="1" applyAlignment="1">
      <alignment horizontal="right" vertical="top"/>
    </xf>
    <xf numFmtId="167" fontId="18" fillId="0" borderId="9" xfId="0" applyNumberFormat="1" applyFont="1" applyBorder="1" applyAlignment="1">
      <alignment horizontal="right" vertical="top"/>
    </xf>
    <xf numFmtId="167" fontId="18" fillId="0" borderId="16" xfId="0" applyNumberFormat="1" applyFont="1" applyBorder="1" applyAlignment="1">
      <alignment horizontal="right" vertical="top"/>
    </xf>
    <xf numFmtId="0" fontId="16" fillId="0" borderId="0" xfId="0" applyFont="1"/>
    <xf numFmtId="14" fontId="16" fillId="0" borderId="12" xfId="0" applyNumberFormat="1" applyFont="1" applyBorder="1" applyAlignment="1">
      <alignment horizontal="center"/>
    </xf>
    <xf numFmtId="166" fontId="16" fillId="0" borderId="9" xfId="1" applyNumberFormat="1" applyFont="1" applyBorder="1"/>
    <xf numFmtId="43" fontId="0" fillId="0" borderId="0" xfId="1" applyFont="1" applyFill="1" applyBorder="1"/>
    <xf numFmtId="43" fontId="16" fillId="0" borderId="9" xfId="1" applyFont="1" applyBorder="1"/>
    <xf numFmtId="167" fontId="18" fillId="0" borderId="13" xfId="0" applyNumberFormat="1" applyFont="1" applyBorder="1" applyAlignment="1">
      <alignment horizontal="right" vertical="top"/>
    </xf>
    <xf numFmtId="49" fontId="24" fillId="0" borderId="13" xfId="0" applyNumberFormat="1" applyFont="1" applyBorder="1" applyAlignment="1">
      <alignment vertical="top"/>
    </xf>
    <xf numFmtId="167" fontId="18" fillId="0" borderId="3" xfId="0" applyNumberFormat="1" applyFont="1" applyBorder="1" applyAlignment="1">
      <alignment horizontal="right" vertical="top"/>
    </xf>
    <xf numFmtId="49" fontId="24" fillId="0" borderId="3" xfId="0" applyNumberFormat="1" applyFont="1" applyBorder="1" applyAlignment="1">
      <alignment vertical="top"/>
    </xf>
    <xf numFmtId="43" fontId="24" fillId="0" borderId="13" xfId="1" applyFont="1" applyBorder="1" applyAlignment="1">
      <alignment horizontal="right" vertical="top"/>
    </xf>
    <xf numFmtId="43" fontId="24" fillId="0" borderId="3" xfId="1" applyFont="1" applyBorder="1" applyAlignment="1">
      <alignment horizontal="right" vertical="top"/>
    </xf>
    <xf numFmtId="164" fontId="25" fillId="0" borderId="0" xfId="1" applyNumberFormat="1" applyFont="1" applyFill="1" applyBorder="1"/>
    <xf numFmtId="0" fontId="11" fillId="0" borderId="2" xfId="8" applyFont="1" applyBorder="1" applyAlignment="1">
      <alignment horizontal="center"/>
    </xf>
    <xf numFmtId="0" fontId="1" fillId="0" borderId="0" xfId="8"/>
    <xf numFmtId="0" fontId="1" fillId="0" borderId="0" xfId="8" applyAlignment="1">
      <alignment wrapText="1"/>
    </xf>
    <xf numFmtId="0" fontId="10" fillId="0" borderId="2" xfId="8" applyFont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43" fontId="20" fillId="0" borderId="2" xfId="1" applyFont="1" applyFill="1" applyBorder="1" applyAlignment="1">
      <alignment horizontal="center" vertical="center" wrapText="1"/>
    </xf>
    <xf numFmtId="0" fontId="19" fillId="0" borderId="2" xfId="8" applyFont="1" applyBorder="1" applyAlignment="1">
      <alignment horizontal="center" wrapText="1"/>
    </xf>
    <xf numFmtId="43" fontId="11" fillId="0" borderId="2" xfId="1" applyFont="1" applyFill="1" applyBorder="1" applyAlignment="1">
      <alignment horizontal="center" vertical="center" wrapText="1"/>
    </xf>
    <xf numFmtId="43" fontId="22" fillId="0" borderId="2" xfId="1" applyFont="1" applyFill="1" applyBorder="1" applyAlignment="1">
      <alignment horizontal="center" vertical="center" wrapText="1"/>
    </xf>
    <xf numFmtId="9" fontId="11" fillId="0" borderId="2" xfId="2" applyFont="1" applyFill="1" applyBorder="1" applyAlignment="1">
      <alignment horizontal="right"/>
    </xf>
    <xf numFmtId="43" fontId="11" fillId="0" borderId="2" xfId="1" applyFont="1" applyFill="1" applyBorder="1" applyAlignment="1">
      <alignment horizontal="center"/>
    </xf>
    <xf numFmtId="0" fontId="10" fillId="0" borderId="2" xfId="8" applyFont="1" applyBorder="1" applyAlignment="1">
      <alignment wrapText="1"/>
    </xf>
    <xf numFmtId="9" fontId="11" fillId="0" borderId="2" xfId="2" applyFont="1" applyFill="1" applyBorder="1"/>
    <xf numFmtId="43" fontId="10" fillId="0" borderId="2" xfId="1" applyFont="1" applyFill="1" applyBorder="1" applyAlignment="1">
      <alignment horizontal="center"/>
    </xf>
    <xf numFmtId="9" fontId="10" fillId="0" borderId="2" xfId="2" applyFont="1" applyFill="1" applyBorder="1" applyAlignment="1">
      <alignment horizontal="right"/>
    </xf>
    <xf numFmtId="43" fontId="10" fillId="0" borderId="2" xfId="8" applyNumberFormat="1" applyFont="1" applyBorder="1" applyAlignment="1">
      <alignment horizontal="center"/>
    </xf>
    <xf numFmtId="0" fontId="1" fillId="0" borderId="0" xfId="8" applyAlignment="1">
      <alignment horizontal="center"/>
    </xf>
    <xf numFmtId="43" fontId="1" fillId="0" borderId="0" xfId="1" applyFill="1" applyAlignment="1">
      <alignment horizontal="center"/>
    </xf>
    <xf numFmtId="0" fontId="15" fillId="0" borderId="0" xfId="8" applyFont="1" applyAlignment="1">
      <alignment horizontal="center" vertical="center" wrapText="1"/>
    </xf>
    <xf numFmtId="0" fontId="19" fillId="0" borderId="2" xfId="8" applyFont="1" applyBorder="1" applyAlignment="1">
      <alignment horizontal="center"/>
    </xf>
    <xf numFmtId="0" fontId="11" fillId="0" borderId="2" xfId="8" applyFont="1" applyBorder="1" applyAlignment="1">
      <alignment horizontal="center" wrapText="1"/>
    </xf>
    <xf numFmtId="0" fontId="15" fillId="0" borderId="0" xfId="8" applyFont="1"/>
    <xf numFmtId="43" fontId="11" fillId="0" borderId="2" xfId="8" applyNumberFormat="1" applyFont="1" applyBorder="1" applyAlignment="1">
      <alignment horizontal="center"/>
    </xf>
    <xf numFmtId="43" fontId="0" fillId="0" borderId="0" xfId="1" applyFont="1" applyAlignment="1"/>
    <xf numFmtId="0" fontId="16" fillId="0" borderId="8" xfId="0" applyFont="1" applyBorder="1"/>
    <xf numFmtId="0" fontId="16" fillId="0" borderId="16" xfId="0" applyFont="1" applyBorder="1"/>
    <xf numFmtId="43" fontId="16" fillId="0" borderId="8" xfId="1" applyFont="1" applyBorder="1"/>
    <xf numFmtId="43" fontId="16" fillId="0" borderId="16" xfId="1" applyFont="1" applyBorder="1"/>
    <xf numFmtId="15" fontId="18" fillId="0" borderId="8" xfId="0" applyNumberFormat="1" applyFont="1" applyBorder="1" applyAlignment="1">
      <alignment horizontal="right" vertical="top"/>
    </xf>
    <xf numFmtId="15" fontId="18" fillId="0" borderId="16" xfId="0" applyNumberFormat="1" applyFont="1" applyBorder="1" applyAlignment="1">
      <alignment horizontal="right" vertical="top"/>
    </xf>
    <xf numFmtId="15" fontId="18" fillId="0" borderId="9" xfId="0" applyNumberFormat="1" applyFont="1" applyBorder="1" applyAlignment="1">
      <alignment horizontal="right" vertical="top"/>
    </xf>
    <xf numFmtId="15" fontId="18" fillId="0" borderId="18" xfId="0" applyNumberFormat="1" applyFont="1" applyBorder="1" applyAlignment="1">
      <alignment horizontal="right" vertical="top"/>
    </xf>
    <xf numFmtId="43" fontId="16" fillId="0" borderId="19" xfId="1" applyFont="1" applyBorder="1"/>
    <xf numFmtId="15" fontId="18" fillId="0" borderId="0" xfId="0" applyNumberFormat="1" applyFont="1" applyAlignment="1">
      <alignment horizontal="right" vertical="top"/>
    </xf>
    <xf numFmtId="43" fontId="16" fillId="0" borderId="15" xfId="1" applyFont="1" applyBorder="1"/>
    <xf numFmtId="43" fontId="16" fillId="0" borderId="20" xfId="1" applyFont="1" applyBorder="1"/>
    <xf numFmtId="43" fontId="4" fillId="0" borderId="4" xfId="3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left" wrapText="1"/>
    </xf>
    <xf numFmtId="166" fontId="16" fillId="0" borderId="16" xfId="1" applyNumberFormat="1" applyFont="1" applyBorder="1"/>
    <xf numFmtId="0" fontId="16" fillId="0" borderId="12" xfId="0" applyFont="1" applyBorder="1"/>
    <xf numFmtId="16" fontId="0" fillId="0" borderId="0" xfId="0" applyNumberFormat="1"/>
    <xf numFmtId="0" fontId="2" fillId="0" borderId="0" xfId="0" applyFont="1"/>
    <xf numFmtId="0" fontId="2" fillId="0" borderId="12" xfId="0" applyFont="1" applyBorder="1"/>
    <xf numFmtId="43" fontId="26" fillId="5" borderId="0" xfId="1" applyFont="1" applyFill="1" applyAlignment="1">
      <alignment horizontal="right" vertical="top"/>
    </xf>
    <xf numFmtId="43" fontId="26" fillId="0" borderId="0" xfId="1" applyFont="1" applyAlignment="1">
      <alignment horizontal="right" vertical="top"/>
    </xf>
    <xf numFmtId="15" fontId="0" fillId="0" borderId="0" xfId="4" applyNumberFormat="1" applyFont="1"/>
    <xf numFmtId="15" fontId="16" fillId="0" borderId="12" xfId="0" applyNumberFormat="1" applyFont="1" applyBorder="1"/>
    <xf numFmtId="15" fontId="18" fillId="5" borderId="3" xfId="0" applyNumberFormat="1" applyFont="1" applyFill="1" applyBorder="1" applyAlignment="1">
      <alignment horizontal="right" vertical="top"/>
    </xf>
    <xf numFmtId="49" fontId="18" fillId="5" borderId="3" xfId="0" applyNumberFormat="1" applyFont="1" applyFill="1" applyBorder="1" applyAlignment="1">
      <alignment vertical="top"/>
    </xf>
    <xf numFmtId="164" fontId="25" fillId="6" borderId="0" xfId="1" applyNumberFormat="1" applyFont="1" applyFill="1" applyBorder="1"/>
    <xf numFmtId="43" fontId="23" fillId="0" borderId="9" xfId="1" applyFont="1" applyFill="1" applyBorder="1"/>
    <xf numFmtId="43" fontId="0" fillId="0" borderId="16" xfId="1" applyFont="1" applyBorder="1"/>
    <xf numFmtId="15" fontId="18" fillId="0" borderId="21" xfId="0" applyNumberFormat="1" applyFont="1" applyBorder="1" applyAlignment="1">
      <alignment horizontal="right" vertical="top"/>
    </xf>
    <xf numFmtId="49" fontId="18" fillId="0" borderId="13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3" fontId="25" fillId="0" borderId="0" xfId="1" applyFont="1" applyFill="1" applyBorder="1" applyAlignment="1"/>
    <xf numFmtId="14" fontId="16" fillId="0" borderId="8" xfId="0" applyNumberFormat="1" applyFont="1" applyBorder="1" applyAlignment="1">
      <alignment horizontal="center"/>
    </xf>
    <xf numFmtId="14" fontId="16" fillId="0" borderId="16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5" fontId="18" fillId="0" borderId="10" xfId="0" applyNumberFormat="1" applyFont="1" applyBorder="1" applyAlignment="1">
      <alignment horizontal="right" vertical="top"/>
    </xf>
    <xf numFmtId="43" fontId="16" fillId="0" borderId="10" xfId="1" applyFont="1" applyBorder="1"/>
    <xf numFmtId="49" fontId="18" fillId="0" borderId="16" xfId="0" applyNumberFormat="1" applyFont="1" applyBorder="1" applyAlignment="1">
      <alignment horizontal="right" vertical="top"/>
    </xf>
    <xf numFmtId="43" fontId="18" fillId="0" borderId="8" xfId="1" applyFont="1" applyBorder="1" applyAlignment="1">
      <alignment horizontal="right" vertical="top"/>
    </xf>
    <xf numFmtId="43" fontId="18" fillId="0" borderId="9" xfId="1" applyFont="1" applyBorder="1" applyAlignment="1">
      <alignment horizontal="right" vertical="top"/>
    </xf>
    <xf numFmtId="0" fontId="16" fillId="0" borderId="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43" fontId="18" fillId="0" borderId="16" xfId="1" applyFont="1" applyBorder="1" applyAlignment="1">
      <alignment horizontal="right" vertical="top"/>
    </xf>
    <xf numFmtId="15" fontId="18" fillId="0" borderId="12" xfId="0" applyNumberFormat="1" applyFont="1" applyBorder="1" applyAlignment="1">
      <alignment horizontal="right" vertical="top"/>
    </xf>
    <xf numFmtId="14" fontId="16" fillId="0" borderId="0" xfId="0" applyNumberFormat="1" applyFont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43" fontId="18" fillId="0" borderId="0" xfId="1" applyFont="1" applyAlignment="1">
      <alignment horizontal="right" vertical="top"/>
    </xf>
    <xf numFmtId="10" fontId="10" fillId="0" borderId="2" xfId="2" applyNumberFormat="1" applyFont="1" applyFill="1" applyBorder="1" applyAlignment="1">
      <alignment horizontal="center"/>
    </xf>
    <xf numFmtId="10" fontId="10" fillId="0" borderId="2" xfId="1" applyNumberFormat="1" applyFont="1" applyFill="1" applyBorder="1" applyAlignment="1">
      <alignment horizontal="center"/>
    </xf>
    <xf numFmtId="10" fontId="11" fillId="0" borderId="2" xfId="2" applyNumberFormat="1" applyFont="1" applyFill="1" applyBorder="1" applyAlignment="1">
      <alignment wrapText="1"/>
    </xf>
    <xf numFmtId="10" fontId="10" fillId="0" borderId="2" xfId="2" applyNumberFormat="1" applyFont="1" applyFill="1" applyBorder="1"/>
    <xf numFmtId="10" fontId="11" fillId="0" borderId="2" xfId="2" applyNumberFormat="1" applyFont="1" applyFill="1" applyBorder="1"/>
    <xf numFmtId="0" fontId="16" fillId="0" borderId="22" xfId="0" applyFont="1" applyBorder="1"/>
    <xf numFmtId="49" fontId="18" fillId="0" borderId="0" xfId="0" applyNumberFormat="1" applyFont="1" applyAlignment="1">
      <alignment vertical="top"/>
    </xf>
    <xf numFmtId="43" fontId="18" fillId="0" borderId="13" xfId="1" applyFont="1" applyBorder="1" applyAlignment="1">
      <alignment horizontal="right" vertical="top"/>
    </xf>
    <xf numFmtId="43" fontId="18" fillId="0" borderId="3" xfId="1" applyFont="1" applyBorder="1" applyAlignment="1">
      <alignment horizontal="right" vertical="top"/>
    </xf>
    <xf numFmtId="49" fontId="24" fillId="0" borderId="11" xfId="0" applyNumberFormat="1" applyFont="1" applyBorder="1" applyAlignment="1">
      <alignment vertical="top"/>
    </xf>
    <xf numFmtId="15" fontId="24" fillId="0" borderId="11" xfId="0" applyNumberFormat="1" applyFont="1" applyBorder="1" applyAlignment="1">
      <alignment vertical="top"/>
    </xf>
    <xf numFmtId="43" fontId="24" fillId="0" borderId="11" xfId="1" applyFont="1" applyBorder="1" applyAlignment="1">
      <alignment horizontal="right" vertical="top"/>
    </xf>
    <xf numFmtId="49" fontId="27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right" vertical="top"/>
    </xf>
    <xf numFmtId="49" fontId="24" fillId="0" borderId="0" xfId="0" applyNumberFormat="1" applyFont="1" applyAlignment="1">
      <alignment vertical="top"/>
    </xf>
    <xf numFmtId="43" fontId="27" fillId="0" borderId="0" xfId="1" applyFont="1" applyAlignment="1">
      <alignment horizontal="right" vertical="top"/>
    </xf>
    <xf numFmtId="43" fontId="24" fillId="0" borderId="0" xfId="1" applyFont="1" applyAlignment="1">
      <alignment horizontal="right" vertical="top"/>
    </xf>
    <xf numFmtId="15" fontId="18" fillId="0" borderId="14" xfId="0" applyNumberFormat="1" applyFont="1" applyBorder="1" applyAlignment="1">
      <alignment horizontal="right" vertical="top"/>
    </xf>
    <xf numFmtId="49" fontId="24" fillId="0" borderId="14" xfId="0" applyNumberFormat="1" applyFont="1" applyBorder="1" applyAlignment="1">
      <alignment horizontal="left" vertical="top"/>
    </xf>
    <xf numFmtId="49" fontId="18" fillId="0" borderId="14" xfId="0" applyNumberFormat="1" applyFont="1" applyBorder="1" applyAlignment="1">
      <alignment horizontal="right" vertical="top"/>
    </xf>
    <xf numFmtId="43" fontId="24" fillId="0" borderId="14" xfId="1" applyFont="1" applyBorder="1" applyAlignment="1">
      <alignment horizontal="right" vertical="top"/>
    </xf>
    <xf numFmtId="49" fontId="18" fillId="0" borderId="11" xfId="0" applyNumberFormat="1" applyFont="1" applyBorder="1" applyAlignment="1">
      <alignment horizontal="right" vertical="top"/>
    </xf>
    <xf numFmtId="43" fontId="24" fillId="0" borderId="11" xfId="1" applyFont="1" applyBorder="1" applyAlignment="1">
      <alignment horizontal="right" vertical="top" wrapText="1"/>
    </xf>
    <xf numFmtId="15" fontId="24" fillId="0" borderId="11" xfId="0" applyNumberFormat="1" applyFont="1" applyBorder="1" applyAlignment="1">
      <alignment vertical="top" wrapText="1"/>
    </xf>
    <xf numFmtId="43" fontId="5" fillId="0" borderId="5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0" fillId="0" borderId="5" xfId="3" applyFont="1" applyBorder="1" applyAlignment="1">
      <alignment horizontal="center" wrapText="1"/>
    </xf>
    <xf numFmtId="43" fontId="0" fillId="0" borderId="4" xfId="3" applyFont="1" applyBorder="1" applyAlignment="1">
      <alignment horizontal="center" wrapText="1"/>
    </xf>
    <xf numFmtId="10" fontId="0" fillId="0" borderId="5" xfId="2" applyNumberFormat="1" applyFont="1" applyBorder="1" applyAlignment="1">
      <alignment horizontal="right" wrapText="1"/>
    </xf>
    <xf numFmtId="10" fontId="0" fillId="0" borderId="4" xfId="2" applyNumberFormat="1" applyFont="1" applyBorder="1" applyAlignment="1">
      <alignment horizontal="right" wrapText="1"/>
    </xf>
    <xf numFmtId="43" fontId="4" fillId="0" borderId="5" xfId="1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left" vertical="center" wrapText="1"/>
    </xf>
    <xf numFmtId="43" fontId="4" fillId="0" borderId="4" xfId="3" applyFont="1" applyFill="1" applyBorder="1" applyAlignment="1">
      <alignment horizontal="left" vertical="center" wrapText="1"/>
    </xf>
    <xf numFmtId="43" fontId="4" fillId="2" borderId="5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164" fontId="11" fillId="2" borderId="5" xfId="4" applyFont="1" applyFill="1" applyBorder="1" applyAlignment="1">
      <alignment horizontal="center"/>
    </xf>
    <xf numFmtId="164" fontId="11" fillId="2" borderId="4" xfId="4" applyFont="1" applyFill="1" applyBorder="1" applyAlignment="1">
      <alignment horizontal="center"/>
    </xf>
    <xf numFmtId="0" fontId="11" fillId="0" borderId="2" xfId="8" applyFont="1" applyBorder="1" applyAlignment="1">
      <alignment horizontal="center"/>
    </xf>
    <xf numFmtId="0" fontId="11" fillId="0" borderId="0" xfId="8" applyFont="1" applyAlignment="1">
      <alignment horizontal="center"/>
    </xf>
    <xf numFmtId="0" fontId="19" fillId="0" borderId="0" xfId="8" applyFont="1"/>
    <xf numFmtId="0" fontId="11" fillId="0" borderId="2" xfId="8" applyFont="1" applyBorder="1" applyAlignment="1">
      <alignment horizontal="center" vertical="center" wrapText="1"/>
    </xf>
    <xf numFmtId="14" fontId="11" fillId="0" borderId="2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top"/>
    </xf>
    <xf numFmtId="49" fontId="17" fillId="0" borderId="11" xfId="0" applyNumberFormat="1" applyFont="1" applyBorder="1" applyAlignment="1">
      <alignment horizontal="center" vertical="top"/>
    </xf>
    <xf numFmtId="49" fontId="17" fillId="0" borderId="7" xfId="0" applyNumberFormat="1" applyFont="1" applyBorder="1" applyAlignment="1">
      <alignment horizontal="center" vertical="top"/>
    </xf>
    <xf numFmtId="0" fontId="10" fillId="0" borderId="2" xfId="8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10" fillId="0" borderId="11" xfId="8" applyFont="1" applyBorder="1" applyAlignment="1">
      <alignment horizontal="center"/>
    </xf>
    <xf numFmtId="0" fontId="10" fillId="0" borderId="7" xfId="8" applyFont="1" applyBorder="1" applyAlignment="1">
      <alignment horizontal="center"/>
    </xf>
    <xf numFmtId="0" fontId="19" fillId="0" borderId="2" xfId="8" applyFont="1" applyBorder="1" applyAlignment="1">
      <alignment horizontal="center"/>
    </xf>
    <xf numFmtId="43" fontId="11" fillId="0" borderId="2" xfId="1" applyFont="1" applyFill="1" applyBorder="1" applyAlignment="1">
      <alignment horizontal="center" vertical="center" wrapText="1"/>
    </xf>
    <xf numFmtId="0" fontId="10" fillId="0" borderId="17" xfId="8" applyFont="1" applyBorder="1" applyAlignment="1">
      <alignment horizontal="center"/>
    </xf>
    <xf numFmtId="0" fontId="10" fillId="0" borderId="14" xfId="8" applyFont="1" applyBorder="1" applyAlignment="1">
      <alignment horizontal="center"/>
    </xf>
    <xf numFmtId="10" fontId="0" fillId="0" borderId="0" xfId="2" applyNumberFormat="1" applyFont="1"/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workbookViewId="0">
      <selection activeCell="B22" sqref="B22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18" customWidth="1"/>
    <col min="6" max="6" width="13.140625" style="18" bestFit="1" customWidth="1"/>
    <col min="7" max="7" width="13.140625" style="18" customWidth="1"/>
    <col min="8" max="9" width="12.7109375" style="18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13</v>
      </c>
      <c r="B1" s="4" t="s">
        <v>14</v>
      </c>
      <c r="C1" s="4" t="s">
        <v>536</v>
      </c>
      <c r="D1" s="4" t="s">
        <v>537</v>
      </c>
      <c r="E1" s="4" t="s">
        <v>493</v>
      </c>
      <c r="F1" s="4" t="s">
        <v>494</v>
      </c>
      <c r="G1" s="4" t="s">
        <v>15</v>
      </c>
      <c r="H1" s="4" t="s">
        <v>16</v>
      </c>
      <c r="I1" s="4" t="s">
        <v>17</v>
      </c>
      <c r="J1" s="4" t="s">
        <v>18</v>
      </c>
    </row>
    <row r="2" spans="1:12" ht="15.75" x14ac:dyDescent="0.25">
      <c r="A2" s="6" t="s">
        <v>19</v>
      </c>
      <c r="B2" s="7">
        <v>36.799999999999997</v>
      </c>
      <c r="C2" s="8">
        <f>'Summary Sheet'!D2</f>
        <v>36.79569</v>
      </c>
      <c r="D2" s="9">
        <v>36.799999999999997</v>
      </c>
      <c r="E2" s="8">
        <f>'Summary Sheet'!F2</f>
        <v>36.79569</v>
      </c>
      <c r="F2" s="9">
        <v>36.799999999999997</v>
      </c>
      <c r="G2" s="10">
        <f>C2-D2</f>
        <v>-4.3099999999967054E-3</v>
      </c>
      <c r="H2" s="10">
        <f>C2-E2</f>
        <v>0</v>
      </c>
      <c r="I2" s="10">
        <f>D2-F2</f>
        <v>0</v>
      </c>
      <c r="J2" s="175"/>
    </row>
    <row r="3" spans="1:12" ht="15.75" x14ac:dyDescent="0.25">
      <c r="A3" s="6" t="s">
        <v>41</v>
      </c>
      <c r="B3" s="7">
        <v>3.85</v>
      </c>
      <c r="C3" s="8">
        <f>'Summary Sheet'!D3</f>
        <v>5.2958945999999996</v>
      </c>
      <c r="D3" s="9">
        <v>5.15</v>
      </c>
      <c r="E3" s="8">
        <f>'Summary Sheet'!F3</f>
        <v>5.2958945999999996</v>
      </c>
      <c r="F3" s="9">
        <v>5.15</v>
      </c>
      <c r="G3" s="10">
        <f t="shared" ref="G3:G11" si="0">C3-D3</f>
        <v>0.14589459999999921</v>
      </c>
      <c r="H3" s="10">
        <f t="shared" ref="H3:H11" si="1">C3-E3</f>
        <v>0</v>
      </c>
      <c r="I3" s="10">
        <f t="shared" ref="I3:I11" si="2">D3-F3</f>
        <v>0</v>
      </c>
      <c r="J3" s="173"/>
    </row>
    <row r="4" spans="1:12" ht="15.75" x14ac:dyDescent="0.25">
      <c r="A4" s="11" t="s">
        <v>128</v>
      </c>
      <c r="B4" s="7">
        <v>48.5</v>
      </c>
      <c r="C4" s="236">
        <f>'Summary Sheet'!D4</f>
        <v>38.835953600000003</v>
      </c>
      <c r="D4" s="242">
        <v>38.97</v>
      </c>
      <c r="E4" s="236">
        <f>'Summary Sheet'!F4</f>
        <v>32.677405700000001</v>
      </c>
      <c r="F4" s="242">
        <v>34.57</v>
      </c>
      <c r="G4" s="236">
        <f t="shared" si="0"/>
        <v>-0.13404639999999546</v>
      </c>
      <c r="H4" s="236">
        <f t="shared" si="1"/>
        <v>6.1585479000000021</v>
      </c>
      <c r="I4" s="236">
        <f t="shared" si="2"/>
        <v>4.3999999999999986</v>
      </c>
      <c r="J4" s="244"/>
    </row>
    <row r="5" spans="1:12" ht="15.75" x14ac:dyDescent="0.25">
      <c r="A5" s="11" t="s">
        <v>20</v>
      </c>
      <c r="B5" s="7">
        <v>117.27</v>
      </c>
      <c r="C5" s="237"/>
      <c r="D5" s="243"/>
      <c r="E5" s="237"/>
      <c r="F5" s="243"/>
      <c r="G5" s="237"/>
      <c r="H5" s="237"/>
      <c r="I5" s="237"/>
      <c r="J5" s="245"/>
    </row>
    <row r="6" spans="1:12" ht="31.5" x14ac:dyDescent="0.25">
      <c r="A6" s="11" t="s">
        <v>21</v>
      </c>
      <c r="B6" s="7">
        <v>32.43</v>
      </c>
      <c r="C6" s="8">
        <f>'Summary Sheet'!D6</f>
        <v>29.547428</v>
      </c>
      <c r="D6" s="9">
        <v>30.04</v>
      </c>
      <c r="E6" s="8">
        <f>'Summary Sheet'!F6</f>
        <v>25.768484999999998</v>
      </c>
      <c r="F6" s="9">
        <v>26.26</v>
      </c>
      <c r="G6" s="10">
        <f t="shared" si="0"/>
        <v>-0.49257199999999912</v>
      </c>
      <c r="H6" s="10">
        <f t="shared" si="1"/>
        <v>3.7789430000000017</v>
      </c>
      <c r="I6" s="10">
        <f t="shared" si="2"/>
        <v>3.7799999999999976</v>
      </c>
      <c r="J6" s="173"/>
    </row>
    <row r="7" spans="1:12" ht="15.75" x14ac:dyDescent="0.25">
      <c r="A7" s="12" t="s">
        <v>22</v>
      </c>
      <c r="B7" s="7">
        <v>8.2899999999999991</v>
      </c>
      <c r="C7" s="8">
        <f>'Summary Sheet'!D7</f>
        <v>2.7131105</v>
      </c>
      <c r="D7" s="9">
        <v>2.65</v>
      </c>
      <c r="E7" s="8">
        <f>'Summary Sheet'!F7</f>
        <v>2.6859614999999999</v>
      </c>
      <c r="F7" s="9">
        <v>2.63</v>
      </c>
      <c r="G7" s="10">
        <f t="shared" si="0"/>
        <v>6.3110500000000069E-2</v>
      </c>
      <c r="H7" s="10">
        <f t="shared" si="1"/>
        <v>2.714900000000009E-2</v>
      </c>
      <c r="I7" s="10">
        <f t="shared" si="2"/>
        <v>2.0000000000000018E-2</v>
      </c>
      <c r="J7" s="174"/>
    </row>
    <row r="8" spans="1:12" ht="15.75" x14ac:dyDescent="0.25">
      <c r="A8" s="13" t="s">
        <v>23</v>
      </c>
      <c r="B8" s="7">
        <v>6.63</v>
      </c>
      <c r="C8" s="8">
        <f>'Summary Sheet'!D8</f>
        <v>4.6056475000000008</v>
      </c>
      <c r="D8" s="242">
        <v>11.96</v>
      </c>
      <c r="E8" s="8">
        <f>'Summary Sheet'!F8</f>
        <v>4.1539260400000009</v>
      </c>
      <c r="F8" s="242">
        <v>8.89</v>
      </c>
      <c r="G8" s="236">
        <f>C8+C9-D8</f>
        <v>3.7024590000000011</v>
      </c>
      <c r="H8" s="10">
        <f t="shared" si="1"/>
        <v>0.45172145999999991</v>
      </c>
      <c r="I8" s="236">
        <f t="shared" si="2"/>
        <v>3.0700000000000003</v>
      </c>
      <c r="J8" s="244"/>
    </row>
    <row r="9" spans="1:12" ht="15.75" x14ac:dyDescent="0.25">
      <c r="A9" s="13" t="s">
        <v>24</v>
      </c>
      <c r="B9" s="7">
        <v>16.77</v>
      </c>
      <c r="C9" s="8">
        <f>'Summary Sheet'!D9</f>
        <v>11.0568115</v>
      </c>
      <c r="D9" s="243"/>
      <c r="E9" s="8">
        <f>'Summary Sheet'!F9</f>
        <v>8.2426974000000008</v>
      </c>
      <c r="F9" s="243"/>
      <c r="G9" s="237"/>
      <c r="H9" s="10">
        <f t="shared" si="1"/>
        <v>2.8141140999999994</v>
      </c>
      <c r="I9" s="237"/>
      <c r="J9" s="245"/>
    </row>
    <row r="10" spans="1:12" ht="15.75" x14ac:dyDescent="0.25">
      <c r="A10" s="13" t="s">
        <v>25</v>
      </c>
      <c r="B10" s="7">
        <v>50</v>
      </c>
      <c r="C10" s="7">
        <f>'Summary Sheet'!D10</f>
        <v>3.2518577</v>
      </c>
      <c r="D10" s="7">
        <v>3.23</v>
      </c>
      <c r="E10" s="7">
        <f>'Summary Sheet'!F10</f>
        <v>2.3280566999999999</v>
      </c>
      <c r="F10" s="7">
        <v>2.33</v>
      </c>
      <c r="G10" s="10">
        <f t="shared" si="0"/>
        <v>2.185769999999998E-2</v>
      </c>
      <c r="H10" s="10">
        <f t="shared" si="1"/>
        <v>0.92380100000000009</v>
      </c>
      <c r="I10" s="10">
        <f t="shared" si="2"/>
        <v>0.89999999999999991</v>
      </c>
      <c r="J10" s="173"/>
    </row>
    <row r="11" spans="1:12" s="14" customFormat="1" ht="15.75" x14ac:dyDescent="0.25">
      <c r="A11" s="13" t="s">
        <v>57</v>
      </c>
      <c r="B11" s="7">
        <v>4.97</v>
      </c>
      <c r="C11" s="7">
        <v>0</v>
      </c>
      <c r="D11" s="7">
        <v>0</v>
      </c>
      <c r="E11" s="7">
        <v>0</v>
      </c>
      <c r="F11" s="7">
        <v>0</v>
      </c>
      <c r="G11" s="10">
        <f t="shared" si="0"/>
        <v>0</v>
      </c>
      <c r="H11" s="10">
        <f t="shared" si="1"/>
        <v>0</v>
      </c>
      <c r="I11" s="10">
        <f t="shared" si="2"/>
        <v>0</v>
      </c>
      <c r="J11" s="173"/>
    </row>
    <row r="12" spans="1:12" ht="15.75" x14ac:dyDescent="0.25">
      <c r="A12" s="15" t="s">
        <v>26</v>
      </c>
      <c r="B12" s="16">
        <f>SUM(B2:B11)</f>
        <v>325.51000000000005</v>
      </c>
      <c r="C12" s="16">
        <f t="shared" ref="C12:D12" si="3">SUM(C2:C11)</f>
        <v>132.10239339999998</v>
      </c>
      <c r="D12" s="16">
        <f t="shared" si="3"/>
        <v>128.79999999999998</v>
      </c>
      <c r="E12" s="16">
        <f>SUM(E2:E11)</f>
        <v>117.94811694000001</v>
      </c>
      <c r="F12" s="16">
        <f>SUM(F2:F11)</f>
        <v>116.63</v>
      </c>
      <c r="G12" s="16">
        <f>SUM(G2:G11)</f>
        <v>3.302393400000009</v>
      </c>
      <c r="H12" s="16">
        <f>SUM(H2:H11)</f>
        <v>14.154276460000002</v>
      </c>
      <c r="I12" s="16">
        <f>SUM(I2:I11)</f>
        <v>12.169999999999996</v>
      </c>
      <c r="J12" s="174"/>
      <c r="K12" s="2"/>
    </row>
    <row r="13" spans="1:12" x14ac:dyDescent="0.25">
      <c r="C13" s="2">
        <f>B12-C12</f>
        <v>193.40760660000007</v>
      </c>
      <c r="D13" s="17">
        <f>C12-D12</f>
        <v>3.3023933999999997</v>
      </c>
      <c r="E13" s="267">
        <f>D12/B12</f>
        <v>0.39568676845565409</v>
      </c>
      <c r="F13" s="18">
        <f>E12-F12</f>
        <v>1.3181169400000101</v>
      </c>
      <c r="J13" s="2"/>
      <c r="L13" s="2"/>
    </row>
    <row r="14" spans="1:12" x14ac:dyDescent="0.25">
      <c r="D14" s="2"/>
    </row>
    <row r="15" spans="1:12" ht="60" x14ac:dyDescent="0.25">
      <c r="A15" s="19" t="s">
        <v>1</v>
      </c>
      <c r="B15" s="19" t="s">
        <v>27</v>
      </c>
      <c r="C15" s="20" t="s">
        <v>538</v>
      </c>
      <c r="D15" s="20" t="s">
        <v>28</v>
      </c>
      <c r="E15" s="20" t="s">
        <v>539</v>
      </c>
      <c r="F15" s="21"/>
      <c r="G15" s="21"/>
      <c r="H15" s="21"/>
      <c r="I15" s="21"/>
    </row>
    <row r="16" spans="1:12" ht="15.75" x14ac:dyDescent="0.25">
      <c r="A16" s="6" t="s">
        <v>19</v>
      </c>
      <c r="B16" s="7">
        <f>B2</f>
        <v>36.799999999999997</v>
      </c>
      <c r="C16" s="8">
        <f>C2</f>
        <v>36.79569</v>
      </c>
      <c r="D16" s="22">
        <f>C16/B16</f>
        <v>0.99988288043478268</v>
      </c>
      <c r="E16" s="22">
        <f>C16/$B$26</f>
        <v>0.11304012165524867</v>
      </c>
      <c r="F16" s="23"/>
      <c r="G16" s="23"/>
      <c r="H16" s="23"/>
      <c r="I16" s="23"/>
    </row>
    <row r="17" spans="1:9" ht="15.75" x14ac:dyDescent="0.25">
      <c r="A17" s="6" t="s">
        <v>41</v>
      </c>
      <c r="B17" s="7">
        <f t="shared" ref="B17:B25" si="4">B3</f>
        <v>3.85</v>
      </c>
      <c r="C17" s="8">
        <f t="shared" ref="C17:C25" si="5">C3</f>
        <v>5.2958945999999996</v>
      </c>
      <c r="D17" s="22">
        <f t="shared" ref="D17:D25" si="6">C17/B17</f>
        <v>1.3755570389610388</v>
      </c>
      <c r="E17" s="22">
        <f t="shared" ref="E17:E25" si="7">C17/$B$26</f>
        <v>1.6269529661147118E-2</v>
      </c>
      <c r="F17" s="23"/>
      <c r="G17" s="23"/>
      <c r="H17" s="23"/>
      <c r="I17" s="23"/>
    </row>
    <row r="18" spans="1:9" ht="15.75" x14ac:dyDescent="0.25">
      <c r="A18" s="11" t="s">
        <v>128</v>
      </c>
      <c r="B18" s="7">
        <f t="shared" si="4"/>
        <v>48.5</v>
      </c>
      <c r="C18" s="236">
        <f t="shared" si="5"/>
        <v>38.835953600000003</v>
      </c>
      <c r="D18" s="240">
        <f>C18/(B18+B19)</f>
        <v>0.23427612716414314</v>
      </c>
      <c r="E18" s="240">
        <f t="shared" si="7"/>
        <v>0.1193080200301066</v>
      </c>
      <c r="F18" s="23"/>
      <c r="G18" s="23"/>
      <c r="H18" s="23"/>
      <c r="I18" s="23"/>
    </row>
    <row r="19" spans="1:9" ht="15.75" x14ac:dyDescent="0.25">
      <c r="A19" s="11" t="s">
        <v>20</v>
      </c>
      <c r="B19" s="7">
        <f t="shared" si="4"/>
        <v>117.27</v>
      </c>
      <c r="C19" s="237"/>
      <c r="D19" s="241"/>
      <c r="E19" s="241"/>
      <c r="F19" s="23"/>
      <c r="G19" s="23"/>
      <c r="H19" s="23"/>
      <c r="I19" s="23"/>
    </row>
    <row r="20" spans="1:9" ht="31.5" x14ac:dyDescent="0.25">
      <c r="A20" s="11" t="s">
        <v>21</v>
      </c>
      <c r="B20" s="7">
        <f t="shared" si="4"/>
        <v>32.43</v>
      </c>
      <c r="C20" s="8">
        <f t="shared" si="5"/>
        <v>29.547428</v>
      </c>
      <c r="D20" s="22">
        <f t="shared" si="6"/>
        <v>0.91111403021893311</v>
      </c>
      <c r="E20" s="22">
        <f t="shared" si="7"/>
        <v>9.0772719732112678E-2</v>
      </c>
      <c r="F20" s="23"/>
      <c r="G20" s="23"/>
      <c r="H20" s="23"/>
      <c r="I20" s="23"/>
    </row>
    <row r="21" spans="1:9" ht="15.75" x14ac:dyDescent="0.25">
      <c r="A21" s="12" t="s">
        <v>22</v>
      </c>
      <c r="B21" s="7">
        <f t="shared" si="4"/>
        <v>8.2899999999999991</v>
      </c>
      <c r="C21" s="8">
        <f t="shared" si="5"/>
        <v>2.7131105</v>
      </c>
      <c r="D21" s="22">
        <f t="shared" si="6"/>
        <v>0.32727509047044634</v>
      </c>
      <c r="E21" s="22">
        <f t="shared" si="7"/>
        <v>8.3349528432306221E-3</v>
      </c>
      <c r="F21" s="23"/>
      <c r="G21" s="23"/>
      <c r="H21" s="23"/>
      <c r="I21" s="23"/>
    </row>
    <row r="22" spans="1:9" ht="15.75" x14ac:dyDescent="0.25">
      <c r="A22" s="13" t="s">
        <v>23</v>
      </c>
      <c r="B22" s="7">
        <f t="shared" si="4"/>
        <v>6.63</v>
      </c>
      <c r="C22" s="8">
        <f t="shared" si="5"/>
        <v>4.6056475000000008</v>
      </c>
      <c r="D22" s="22">
        <f t="shared" si="6"/>
        <v>0.69466779788838628</v>
      </c>
      <c r="E22" s="22">
        <f t="shared" si="7"/>
        <v>1.414901999938558E-2</v>
      </c>
      <c r="F22" s="23"/>
      <c r="G22" s="23"/>
      <c r="H22" s="23"/>
      <c r="I22" s="23"/>
    </row>
    <row r="23" spans="1:9" ht="15.75" x14ac:dyDescent="0.25">
      <c r="A23" s="13" t="s">
        <v>24</v>
      </c>
      <c r="B23" s="7">
        <f t="shared" si="4"/>
        <v>16.77</v>
      </c>
      <c r="C23" s="8">
        <f t="shared" si="5"/>
        <v>11.0568115</v>
      </c>
      <c r="D23" s="22">
        <f t="shared" si="6"/>
        <v>0.65932090041741209</v>
      </c>
      <c r="E23" s="22">
        <f t="shared" si="7"/>
        <v>3.396765537157076E-2</v>
      </c>
      <c r="F23" s="23"/>
      <c r="G23" s="23"/>
      <c r="H23" s="23"/>
      <c r="I23" s="23"/>
    </row>
    <row r="24" spans="1:9" ht="15.75" x14ac:dyDescent="0.25">
      <c r="A24" s="13" t="s">
        <v>25</v>
      </c>
      <c r="B24" s="7">
        <f t="shared" si="4"/>
        <v>50</v>
      </c>
      <c r="C24" s="8">
        <f t="shared" si="5"/>
        <v>3.2518577</v>
      </c>
      <c r="D24" s="22">
        <f t="shared" si="6"/>
        <v>6.5037154E-2</v>
      </c>
      <c r="E24" s="22">
        <f t="shared" si="7"/>
        <v>9.9900393229086643E-3</v>
      </c>
      <c r="F24" s="23"/>
      <c r="G24" s="23"/>
      <c r="H24" s="23"/>
      <c r="I24" s="23"/>
    </row>
    <row r="25" spans="1:9" ht="15.75" x14ac:dyDescent="0.25">
      <c r="A25" s="13" t="s">
        <v>57</v>
      </c>
      <c r="B25" s="7">
        <f t="shared" si="4"/>
        <v>4.97</v>
      </c>
      <c r="C25" s="8">
        <f t="shared" si="5"/>
        <v>0</v>
      </c>
      <c r="D25" s="22">
        <f t="shared" si="6"/>
        <v>0</v>
      </c>
      <c r="E25" s="22">
        <f t="shared" si="7"/>
        <v>0</v>
      </c>
      <c r="F25" s="23"/>
      <c r="G25" s="23"/>
      <c r="H25" s="23"/>
      <c r="I25" s="23"/>
    </row>
    <row r="26" spans="1:9" ht="15.75" x14ac:dyDescent="0.25">
      <c r="A26" s="24" t="s">
        <v>29</v>
      </c>
      <c r="B26" s="16">
        <f>SUM(B16:B25)</f>
        <v>325.51000000000005</v>
      </c>
      <c r="C26" s="25">
        <f>SUM(C16:C25)</f>
        <v>132.10239339999998</v>
      </c>
      <c r="D26" s="22">
        <f>C26/B26</f>
        <v>0.40583205861571064</v>
      </c>
      <c r="E26" s="26">
        <f>SUM(E16:E25)</f>
        <v>0.40583205861571064</v>
      </c>
      <c r="F26" s="27"/>
      <c r="G26" s="27"/>
      <c r="H26" s="27"/>
      <c r="I26" s="27"/>
    </row>
    <row r="27" spans="1:9" x14ac:dyDescent="0.25">
      <c r="B27" s="5"/>
      <c r="C27" s="5"/>
      <c r="D27" s="28"/>
      <c r="E27" s="28"/>
      <c r="F27" s="28"/>
      <c r="G27" s="28"/>
      <c r="H27" s="28"/>
      <c r="I27" s="28"/>
    </row>
    <row r="28" spans="1:9" x14ac:dyDescent="0.25">
      <c r="B28" s="5"/>
      <c r="C28" s="5"/>
      <c r="D28" s="28"/>
      <c r="E28" s="28"/>
      <c r="F28" s="28"/>
      <c r="G28" s="28"/>
      <c r="H28" s="28"/>
      <c r="I28" s="28"/>
    </row>
    <row r="29" spans="1:9" ht="90" x14ac:dyDescent="0.25">
      <c r="A29" s="19" t="s">
        <v>30</v>
      </c>
      <c r="B29" s="20" t="s">
        <v>538</v>
      </c>
      <c r="C29" s="20" t="s">
        <v>495</v>
      </c>
      <c r="D29" s="20" t="s">
        <v>540</v>
      </c>
      <c r="E29" s="29" t="s">
        <v>541</v>
      </c>
      <c r="F29" s="21"/>
      <c r="G29" s="21"/>
      <c r="H29" s="21"/>
      <c r="I29" s="21"/>
    </row>
    <row r="30" spans="1:9" ht="15.75" x14ac:dyDescent="0.25">
      <c r="A30" s="6" t="s">
        <v>19</v>
      </c>
      <c r="B30" s="7">
        <f>C2</f>
        <v>36.79569</v>
      </c>
      <c r="C30" s="10">
        <f>E2</f>
        <v>36.79569</v>
      </c>
      <c r="D30" s="30">
        <f>ROUND(B30-C30,2)</f>
        <v>0</v>
      </c>
      <c r="E30" s="22">
        <f t="shared" ref="E30:E40" si="8">D30/$B$40</f>
        <v>0</v>
      </c>
      <c r="F30" s="23"/>
      <c r="G30" s="23"/>
      <c r="H30" s="23"/>
      <c r="I30" s="23"/>
    </row>
    <row r="31" spans="1:9" ht="15.75" x14ac:dyDescent="0.25">
      <c r="A31" s="6" t="s">
        <v>41</v>
      </c>
      <c r="B31" s="7">
        <f t="shared" ref="B31:C39" si="9">C3</f>
        <v>5.2958945999999996</v>
      </c>
      <c r="C31" s="10">
        <f>E3</f>
        <v>5.2958945999999996</v>
      </c>
      <c r="D31" s="30">
        <f t="shared" ref="D31:D39" si="10">ROUND(B31-C31,2)</f>
        <v>0</v>
      </c>
      <c r="E31" s="22">
        <f t="shared" si="8"/>
        <v>0</v>
      </c>
      <c r="F31" s="23"/>
      <c r="G31" s="23"/>
      <c r="H31" s="23"/>
      <c r="I31" s="23"/>
    </row>
    <row r="32" spans="1:9" ht="15.75" x14ac:dyDescent="0.25">
      <c r="A32" s="11" t="s">
        <v>128</v>
      </c>
      <c r="B32" s="234">
        <f t="shared" si="9"/>
        <v>38.835953600000003</v>
      </c>
      <c r="C32" s="236">
        <f>E4</f>
        <v>32.677405700000001</v>
      </c>
      <c r="D32" s="238">
        <f t="shared" si="10"/>
        <v>6.16</v>
      </c>
      <c r="E32" s="240">
        <f t="shared" si="8"/>
        <v>4.6630495038404059E-2</v>
      </c>
      <c r="F32" s="23"/>
      <c r="G32" s="23"/>
      <c r="H32" s="23"/>
      <c r="I32" s="23"/>
    </row>
    <row r="33" spans="1:9" ht="15.75" x14ac:dyDescent="0.25">
      <c r="A33" s="11" t="s">
        <v>20</v>
      </c>
      <c r="B33" s="235"/>
      <c r="C33" s="237"/>
      <c r="D33" s="239"/>
      <c r="E33" s="241"/>
      <c r="F33" s="23"/>
      <c r="G33" s="23"/>
      <c r="H33" s="23"/>
      <c r="I33" s="23"/>
    </row>
    <row r="34" spans="1:9" ht="31.5" x14ac:dyDescent="0.25">
      <c r="A34" s="11" t="s">
        <v>21</v>
      </c>
      <c r="B34" s="7">
        <f t="shared" si="9"/>
        <v>29.547428</v>
      </c>
      <c r="C34" s="10">
        <f>E6</f>
        <v>25.768484999999998</v>
      </c>
      <c r="D34" s="30">
        <f t="shared" si="10"/>
        <v>3.78</v>
      </c>
      <c r="E34" s="22">
        <f t="shared" si="8"/>
        <v>2.861416740992976E-2</v>
      </c>
      <c r="F34" s="23"/>
      <c r="G34" s="23"/>
      <c r="H34" s="23"/>
      <c r="I34" s="23"/>
    </row>
    <row r="35" spans="1:9" ht="15.75" x14ac:dyDescent="0.25">
      <c r="A35" s="12" t="s">
        <v>22</v>
      </c>
      <c r="B35" s="7">
        <f t="shared" si="9"/>
        <v>2.7131105</v>
      </c>
      <c r="C35" s="10">
        <f>E7</f>
        <v>2.6859614999999999</v>
      </c>
      <c r="D35" s="30">
        <f t="shared" si="10"/>
        <v>0.03</v>
      </c>
      <c r="E35" s="22">
        <f t="shared" si="8"/>
        <v>2.2709656674547429E-4</v>
      </c>
      <c r="F35" s="23"/>
      <c r="G35" s="23"/>
      <c r="H35" s="23"/>
      <c r="I35" s="23"/>
    </row>
    <row r="36" spans="1:9" ht="15.75" x14ac:dyDescent="0.25">
      <c r="A36" s="13" t="s">
        <v>23</v>
      </c>
      <c r="B36" s="7">
        <f t="shared" si="9"/>
        <v>4.6056475000000008</v>
      </c>
      <c r="C36" s="10">
        <f>E8</f>
        <v>4.1539260400000009</v>
      </c>
      <c r="D36" s="30">
        <f t="shared" si="10"/>
        <v>0.45</v>
      </c>
      <c r="E36" s="22">
        <f t="shared" si="8"/>
        <v>3.4064485011821148E-3</v>
      </c>
      <c r="F36" s="23"/>
      <c r="G36" s="23"/>
      <c r="H36" s="23"/>
      <c r="I36" s="23"/>
    </row>
    <row r="37" spans="1:9" ht="15.75" x14ac:dyDescent="0.25">
      <c r="A37" s="13" t="s">
        <v>24</v>
      </c>
      <c r="B37" s="7">
        <f t="shared" si="9"/>
        <v>11.0568115</v>
      </c>
      <c r="C37" s="10">
        <f>E9</f>
        <v>8.2426974000000008</v>
      </c>
      <c r="D37" s="30">
        <f t="shared" si="10"/>
        <v>2.81</v>
      </c>
      <c r="E37" s="22">
        <f t="shared" si="8"/>
        <v>2.1271378418492758E-2</v>
      </c>
      <c r="F37" s="23"/>
      <c r="G37" s="23"/>
      <c r="H37" s="23"/>
      <c r="I37" s="23"/>
    </row>
    <row r="38" spans="1:9" ht="15.75" x14ac:dyDescent="0.25">
      <c r="A38" s="13" t="s">
        <v>25</v>
      </c>
      <c r="B38" s="7">
        <f t="shared" si="9"/>
        <v>3.2518577</v>
      </c>
      <c r="C38" s="10">
        <f>E10</f>
        <v>2.3280566999999999</v>
      </c>
      <c r="D38" s="30">
        <f t="shared" si="10"/>
        <v>0.92</v>
      </c>
      <c r="E38" s="22">
        <f t="shared" si="8"/>
        <v>6.9642947135278785E-3</v>
      </c>
      <c r="F38" s="23"/>
      <c r="G38" s="23"/>
      <c r="H38" s="23"/>
      <c r="I38" s="23"/>
    </row>
    <row r="39" spans="1:9" ht="15.75" x14ac:dyDescent="0.25">
      <c r="A39" s="13" t="s">
        <v>57</v>
      </c>
      <c r="B39" s="7">
        <f t="shared" si="9"/>
        <v>0</v>
      </c>
      <c r="C39" s="10">
        <f t="shared" si="9"/>
        <v>0</v>
      </c>
      <c r="D39" s="30">
        <f t="shared" si="10"/>
        <v>0</v>
      </c>
      <c r="E39" s="22">
        <f t="shared" si="8"/>
        <v>0</v>
      </c>
      <c r="F39" s="23"/>
      <c r="G39" s="23"/>
      <c r="H39" s="23"/>
      <c r="I39" s="23"/>
    </row>
    <row r="40" spans="1:9" ht="15.75" x14ac:dyDescent="0.25">
      <c r="A40" s="24" t="s">
        <v>29</v>
      </c>
      <c r="B40" s="25">
        <f>SUM(B30:B39)</f>
        <v>132.10239339999998</v>
      </c>
      <c r="C40" s="25">
        <f>SUM(C30:C39)</f>
        <v>117.94811694000001</v>
      </c>
      <c r="D40" s="30">
        <f t="shared" ref="D40" si="11">ROUND(B40-C40,2)</f>
        <v>14.15</v>
      </c>
      <c r="E40" s="22">
        <f t="shared" si="8"/>
        <v>0.10711388064828205</v>
      </c>
      <c r="F40" s="27"/>
      <c r="G40" s="27"/>
      <c r="H40" s="27"/>
      <c r="I40" s="27"/>
    </row>
  </sheetData>
  <mergeCells count="20">
    <mergeCell ref="J4:J5"/>
    <mergeCell ref="H4:H5"/>
    <mergeCell ref="I4:I5"/>
    <mergeCell ref="I8:I9"/>
    <mergeCell ref="G4:G5"/>
    <mergeCell ref="J8:J9"/>
    <mergeCell ref="G8:G9"/>
    <mergeCell ref="D4:D5"/>
    <mergeCell ref="C4:C5"/>
    <mergeCell ref="F4:F5"/>
    <mergeCell ref="F8:F9"/>
    <mergeCell ref="E4:E5"/>
    <mergeCell ref="B32:B33"/>
    <mergeCell ref="C32:C33"/>
    <mergeCell ref="D32:D33"/>
    <mergeCell ref="E32:E33"/>
    <mergeCell ref="D8:D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8"/>
  <sheetViews>
    <sheetView workbookViewId="0">
      <selection activeCell="C18" sqref="C18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31</v>
      </c>
      <c r="B1" t="s">
        <v>51</v>
      </c>
      <c r="C1" s="1" t="s">
        <v>52</v>
      </c>
    </row>
    <row r="2" spans="1:3" x14ac:dyDescent="0.25">
      <c r="B2" s="178" t="s">
        <v>400</v>
      </c>
      <c r="C2" s="1">
        <v>326663</v>
      </c>
    </row>
    <row r="3" spans="1:3" x14ac:dyDescent="0.25">
      <c r="B3" t="s">
        <v>401</v>
      </c>
      <c r="C3" s="1">
        <v>1614621</v>
      </c>
    </row>
    <row r="4" spans="1:3" x14ac:dyDescent="0.25">
      <c r="A4">
        <v>1</v>
      </c>
      <c r="B4" s="64">
        <v>45200</v>
      </c>
      <c r="C4" s="160">
        <v>1771561</v>
      </c>
    </row>
    <row r="5" spans="1:3" x14ac:dyDescent="0.25">
      <c r="B5" s="64">
        <v>45231</v>
      </c>
      <c r="C5" s="160">
        <v>1820958</v>
      </c>
    </row>
    <row r="6" spans="1:3" x14ac:dyDescent="0.25">
      <c r="B6" s="64">
        <v>45261</v>
      </c>
      <c r="C6" s="160">
        <v>1965871</v>
      </c>
    </row>
    <row r="7" spans="1:3" x14ac:dyDescent="0.25">
      <c r="B7" s="64">
        <v>45292</v>
      </c>
      <c r="C7" s="193">
        <v>2065940</v>
      </c>
    </row>
    <row r="8" spans="1:3" x14ac:dyDescent="0.25">
      <c r="B8" s="64">
        <v>45323</v>
      </c>
      <c r="C8" s="193">
        <v>2178946</v>
      </c>
    </row>
    <row r="9" spans="1:3" x14ac:dyDescent="0.25">
      <c r="B9" s="64">
        <v>45352</v>
      </c>
      <c r="C9" s="193">
        <v>2675909</v>
      </c>
    </row>
    <row r="10" spans="1:3" x14ac:dyDescent="0.25">
      <c r="B10" s="64">
        <v>45383</v>
      </c>
      <c r="C10" s="193">
        <v>2861346</v>
      </c>
    </row>
    <row r="11" spans="1:3" x14ac:dyDescent="0.25">
      <c r="B11" s="64">
        <v>45413</v>
      </c>
      <c r="C11" s="193">
        <v>3047941</v>
      </c>
    </row>
    <row r="12" spans="1:3" x14ac:dyDescent="0.25">
      <c r="B12" s="64">
        <v>45444</v>
      </c>
      <c r="C12" s="193">
        <v>2950811</v>
      </c>
    </row>
    <row r="13" spans="1:3" x14ac:dyDescent="0.25">
      <c r="B13" s="64">
        <v>45474</v>
      </c>
      <c r="C13" s="193">
        <v>3049171</v>
      </c>
    </row>
    <row r="14" spans="1:3" x14ac:dyDescent="0.25">
      <c r="B14" s="64">
        <v>45505</v>
      </c>
      <c r="C14" s="193">
        <v>3127067</v>
      </c>
    </row>
    <row r="15" spans="1:3" x14ac:dyDescent="0.25">
      <c r="B15" s="64">
        <v>45536</v>
      </c>
      <c r="C15" s="193">
        <v>3061772</v>
      </c>
    </row>
    <row r="16" spans="1:3" x14ac:dyDescent="0.25">
      <c r="B16" s="64">
        <v>45566</v>
      </c>
      <c r="C16" s="193"/>
    </row>
    <row r="17" spans="2:3" x14ac:dyDescent="0.25">
      <c r="B17" s="64">
        <v>45597</v>
      </c>
      <c r="C17" s="193"/>
    </row>
    <row r="18" spans="2:3" x14ac:dyDescent="0.25">
      <c r="C18" s="1">
        <f>SUM(C2:C17)</f>
        <v>32518577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906E-B001-4300-B9F6-241FE3B1FA4B}">
  <dimension ref="A1:P71"/>
  <sheetViews>
    <sheetView topLeftCell="I1" workbookViewId="0">
      <selection activeCell="G48" sqref="G48:H62"/>
    </sheetView>
  </sheetViews>
  <sheetFormatPr defaultColWidth="14.42578125" defaultRowHeight="15" x14ac:dyDescent="0.25"/>
  <cols>
    <col min="1" max="1" width="6.5703125" style="153" bestFit="1" customWidth="1"/>
    <col min="2" max="2" width="20.7109375" style="153" bestFit="1" customWidth="1"/>
    <col min="3" max="4" width="12.7109375" style="154" bestFit="1" customWidth="1"/>
    <col min="5" max="5" width="14.28515625" style="154" bestFit="1" customWidth="1"/>
    <col min="6" max="6" width="16.140625" style="154" bestFit="1" customWidth="1"/>
    <col min="7" max="7" width="11.140625" style="154" bestFit="1" customWidth="1"/>
    <col min="8" max="8" width="14.7109375" style="153" bestFit="1" customWidth="1"/>
    <col min="9" max="9" width="8.7109375" style="138" customWidth="1"/>
    <col min="10" max="10" width="14.42578125" style="138"/>
    <col min="11" max="11" width="5.28515625" style="138" customWidth="1"/>
    <col min="12" max="12" width="29.140625" style="139" customWidth="1"/>
    <col min="13" max="13" width="12.7109375" style="138" bestFit="1" customWidth="1"/>
    <col min="14" max="14" width="16.85546875" style="138" bestFit="1" customWidth="1"/>
    <col min="15" max="15" width="14.42578125" style="138"/>
    <col min="16" max="16" width="15.28515625" style="138" bestFit="1" customWidth="1"/>
    <col min="17" max="16384" width="14.42578125" style="138"/>
  </cols>
  <sheetData>
    <row r="1" spans="1:16" ht="16.5" x14ac:dyDescent="0.3">
      <c r="A1" s="259" t="s">
        <v>316</v>
      </c>
      <c r="B1" s="259"/>
      <c r="C1" s="259"/>
      <c r="D1" s="259"/>
      <c r="E1" s="259"/>
      <c r="F1" s="259"/>
      <c r="G1" s="259"/>
      <c r="H1" s="259"/>
    </row>
    <row r="2" spans="1:16" s="139" customFormat="1" ht="49.5" x14ac:dyDescent="0.25">
      <c r="A2" s="140" t="s">
        <v>31</v>
      </c>
      <c r="B2" s="140" t="s">
        <v>75</v>
      </c>
      <c r="C2" s="141" t="s">
        <v>76</v>
      </c>
      <c r="D2" s="141" t="s">
        <v>95</v>
      </c>
      <c r="E2" s="142" t="s">
        <v>96</v>
      </c>
      <c r="F2" s="142" t="s">
        <v>97</v>
      </c>
      <c r="G2" s="142" t="s">
        <v>98</v>
      </c>
      <c r="H2" s="142" t="s">
        <v>99</v>
      </c>
      <c r="K2" s="141" t="s">
        <v>31</v>
      </c>
      <c r="L2" s="141" t="s">
        <v>330</v>
      </c>
      <c r="M2" s="141" t="s">
        <v>76</v>
      </c>
      <c r="N2" s="142" t="s">
        <v>339</v>
      </c>
      <c r="O2" s="142" t="s">
        <v>340</v>
      </c>
      <c r="P2" s="142" t="s">
        <v>99</v>
      </c>
    </row>
    <row r="3" spans="1:16" s="139" customFormat="1" ht="16.5" x14ac:dyDescent="0.3">
      <c r="A3" s="137">
        <v>1</v>
      </c>
      <c r="B3" s="143" t="s">
        <v>326</v>
      </c>
      <c r="C3" s="264" t="s">
        <v>327</v>
      </c>
      <c r="D3" s="264"/>
      <c r="E3" s="264"/>
      <c r="F3" s="145">
        <v>5554035</v>
      </c>
      <c r="G3" s="146">
        <v>1</v>
      </c>
      <c r="H3" s="144">
        <f>F3*G3</f>
        <v>5554035</v>
      </c>
      <c r="K3" s="84">
        <v>1</v>
      </c>
      <c r="L3" s="84" t="s">
        <v>331</v>
      </c>
      <c r="M3" s="92">
        <f>C9</f>
        <v>2057.0500000000002</v>
      </c>
      <c r="N3" s="92">
        <f>F9</f>
        <v>61094385</v>
      </c>
      <c r="O3" s="212">
        <f t="shared" ref="O3:O10" si="0">P3/N3</f>
        <v>1</v>
      </c>
      <c r="P3" s="92">
        <f>H9</f>
        <v>61094385</v>
      </c>
    </row>
    <row r="4" spans="1:16" ht="16.5" x14ac:dyDescent="0.3">
      <c r="A4" s="137">
        <v>2</v>
      </c>
      <c r="B4" s="137" t="s">
        <v>77</v>
      </c>
      <c r="C4" s="147">
        <v>476.44</v>
      </c>
      <c r="D4" s="147">
        <f>C4</f>
        <v>476.44</v>
      </c>
      <c r="E4" s="147">
        <v>27000</v>
      </c>
      <c r="F4" s="147">
        <f>C4*E4</f>
        <v>12863880</v>
      </c>
      <c r="G4" s="146">
        <v>1</v>
      </c>
      <c r="H4" s="144">
        <f t="shared" ref="H4:H8" si="1">F4*G4</f>
        <v>12863880</v>
      </c>
      <c r="K4" s="83">
        <v>2</v>
      </c>
      <c r="L4" s="84" t="s">
        <v>332</v>
      </c>
      <c r="M4" s="93">
        <f>C40</f>
        <v>12066.935600000004</v>
      </c>
      <c r="N4" s="93">
        <f>F40</f>
        <v>358387987.20000017</v>
      </c>
      <c r="O4" s="212">
        <f t="shared" si="0"/>
        <v>0.15996329192810615</v>
      </c>
      <c r="P4" s="93">
        <f>H40</f>
        <v>57328922.219999999</v>
      </c>
    </row>
    <row r="5" spans="1:16" ht="16.5" x14ac:dyDescent="0.3">
      <c r="A5" s="137">
        <v>3</v>
      </c>
      <c r="B5" s="137" t="s">
        <v>78</v>
      </c>
      <c r="C5" s="147">
        <v>508.48</v>
      </c>
      <c r="D5" s="147">
        <f t="shared" ref="D5:D8" si="2">C5</f>
        <v>508.48</v>
      </c>
      <c r="E5" s="147">
        <v>27000</v>
      </c>
      <c r="F5" s="147">
        <f t="shared" ref="F5:F8" si="3">C5*E5</f>
        <v>13728960</v>
      </c>
      <c r="G5" s="146">
        <v>1</v>
      </c>
      <c r="H5" s="144">
        <f t="shared" si="1"/>
        <v>13728960</v>
      </c>
      <c r="K5" s="83">
        <v>3</v>
      </c>
      <c r="L5" s="84" t="s">
        <v>333</v>
      </c>
      <c r="M5" s="93">
        <f>C69</f>
        <v>30990.947500000009</v>
      </c>
      <c r="N5" s="93">
        <f>F69</f>
        <v>1022701268</v>
      </c>
      <c r="O5" s="212">
        <f t="shared" si="0"/>
        <v>0.50255640926808742</v>
      </c>
      <c r="P5" s="93">
        <f>H69</f>
        <v>513965077</v>
      </c>
    </row>
    <row r="6" spans="1:16" ht="16.5" x14ac:dyDescent="0.3">
      <c r="A6" s="137">
        <v>4</v>
      </c>
      <c r="B6" s="137" t="s">
        <v>79</v>
      </c>
      <c r="C6" s="147">
        <v>508.48</v>
      </c>
      <c r="D6" s="147">
        <f t="shared" si="2"/>
        <v>508.48</v>
      </c>
      <c r="E6" s="147">
        <v>27000</v>
      </c>
      <c r="F6" s="147">
        <f t="shared" si="3"/>
        <v>13728960</v>
      </c>
      <c r="G6" s="146">
        <v>1</v>
      </c>
      <c r="H6" s="144">
        <f t="shared" si="1"/>
        <v>13728960</v>
      </c>
      <c r="K6" s="98"/>
      <c r="L6" s="148" t="s">
        <v>336</v>
      </c>
      <c r="M6" s="87">
        <f>SUM(M3:M5)</f>
        <v>45114.933100000009</v>
      </c>
      <c r="N6" s="87">
        <f t="shared" ref="N6:P6" si="4">SUM(N3:N5)</f>
        <v>1442183640.2000003</v>
      </c>
      <c r="O6" s="213">
        <f t="shared" si="0"/>
        <v>0.43849366099611364</v>
      </c>
      <c r="P6" s="87">
        <f t="shared" si="4"/>
        <v>632388384.22000003</v>
      </c>
    </row>
    <row r="7" spans="1:16" ht="33" x14ac:dyDescent="0.3">
      <c r="A7" s="137">
        <v>5</v>
      </c>
      <c r="B7" s="137" t="s">
        <v>80</v>
      </c>
      <c r="C7" s="147">
        <v>508.48</v>
      </c>
      <c r="D7" s="147">
        <f t="shared" si="2"/>
        <v>508.48</v>
      </c>
      <c r="E7" s="147">
        <v>27000</v>
      </c>
      <c r="F7" s="147">
        <f t="shared" si="3"/>
        <v>13728960</v>
      </c>
      <c r="G7" s="146">
        <v>1</v>
      </c>
      <c r="H7" s="144">
        <f t="shared" si="1"/>
        <v>13728960</v>
      </c>
      <c r="K7" s="83">
        <v>4</v>
      </c>
      <c r="L7" s="84" t="s">
        <v>334</v>
      </c>
      <c r="M7" s="93">
        <f>C41</f>
        <v>131</v>
      </c>
      <c r="N7" s="93">
        <f>F41</f>
        <v>65500000</v>
      </c>
      <c r="O7" s="214">
        <f t="shared" si="0"/>
        <v>0</v>
      </c>
      <c r="P7" s="93">
        <f>H41</f>
        <v>0</v>
      </c>
    </row>
    <row r="8" spans="1:16" ht="33" x14ac:dyDescent="0.3">
      <c r="A8" s="137">
        <v>6</v>
      </c>
      <c r="B8" s="137" t="s">
        <v>94</v>
      </c>
      <c r="C8" s="147">
        <v>55.17</v>
      </c>
      <c r="D8" s="147">
        <f t="shared" si="2"/>
        <v>55.17</v>
      </c>
      <c r="E8" s="147">
        <v>27000</v>
      </c>
      <c r="F8" s="147">
        <f t="shared" si="3"/>
        <v>1489590</v>
      </c>
      <c r="G8" s="146">
        <v>1</v>
      </c>
      <c r="H8" s="144">
        <f t="shared" si="1"/>
        <v>1489590</v>
      </c>
      <c r="K8" s="83">
        <v>5</v>
      </c>
      <c r="L8" s="84" t="s">
        <v>335</v>
      </c>
      <c r="M8" s="93">
        <f>C70</f>
        <v>300</v>
      </c>
      <c r="N8" s="93">
        <f>F70</f>
        <v>150000000</v>
      </c>
      <c r="O8" s="214">
        <f t="shared" si="0"/>
        <v>0</v>
      </c>
      <c r="P8" s="93">
        <f>H70</f>
        <v>0</v>
      </c>
    </row>
    <row r="9" spans="1:16" ht="16.5" x14ac:dyDescent="0.3">
      <c r="A9" s="259" t="s">
        <v>328</v>
      </c>
      <c r="B9" s="259"/>
      <c r="C9" s="150">
        <f>SUM(C4:C8)</f>
        <v>2057.0500000000002</v>
      </c>
      <c r="D9" s="150">
        <f>SUM(D4:D8)</f>
        <v>2057.0500000000002</v>
      </c>
      <c r="E9" s="150"/>
      <c r="F9" s="150">
        <f>SUM(F3:F8)</f>
        <v>61094385</v>
      </c>
      <c r="G9" s="151">
        <f>H9/F9</f>
        <v>1</v>
      </c>
      <c r="H9" s="152">
        <f>SUM(H3:H8)</f>
        <v>61094385</v>
      </c>
      <c r="K9" s="98"/>
      <c r="L9" s="148" t="s">
        <v>338</v>
      </c>
      <c r="M9" s="87">
        <f>SUM(M7:M8)</f>
        <v>431</v>
      </c>
      <c r="N9" s="87">
        <f t="shared" ref="N9:P9" si="5">SUM(N7:N8)</f>
        <v>215500000</v>
      </c>
      <c r="O9" s="213">
        <f t="shared" si="0"/>
        <v>0</v>
      </c>
      <c r="P9" s="87">
        <f t="shared" si="5"/>
        <v>0</v>
      </c>
    </row>
    <row r="10" spans="1:16" ht="16.5" x14ac:dyDescent="0.3">
      <c r="K10" s="259" t="s">
        <v>337</v>
      </c>
      <c r="L10" s="259"/>
      <c r="M10" s="259"/>
      <c r="N10" s="87">
        <f>N6+N9</f>
        <v>1657683640.2000003</v>
      </c>
      <c r="O10" s="213">
        <f t="shared" si="0"/>
        <v>0.3814891870101958</v>
      </c>
      <c r="P10" s="87">
        <f>P6+P9</f>
        <v>632388384.22000003</v>
      </c>
    </row>
    <row r="12" spans="1:16" ht="16.5" x14ac:dyDescent="0.3">
      <c r="A12" s="265" t="s">
        <v>317</v>
      </c>
      <c r="B12" s="266"/>
      <c r="C12" s="266"/>
      <c r="D12" s="266"/>
      <c r="E12" s="266"/>
      <c r="F12" s="266"/>
      <c r="G12" s="266"/>
      <c r="H12" s="266"/>
    </row>
    <row r="13" spans="1:16" ht="49.5" x14ac:dyDescent="0.25">
      <c r="A13" s="140" t="s">
        <v>31</v>
      </c>
      <c r="B13" s="140" t="s">
        <v>75</v>
      </c>
      <c r="C13" s="141" t="s">
        <v>76</v>
      </c>
      <c r="D13" s="141" t="s">
        <v>95</v>
      </c>
      <c r="E13" s="142" t="s">
        <v>96</v>
      </c>
      <c r="F13" s="142" t="s">
        <v>97</v>
      </c>
      <c r="G13" s="142" t="s">
        <v>98</v>
      </c>
      <c r="H13" s="142" t="s">
        <v>99</v>
      </c>
      <c r="I13" s="155"/>
    </row>
    <row r="14" spans="1:16" ht="16.5" x14ac:dyDescent="0.3">
      <c r="A14" s="156"/>
      <c r="B14" s="143" t="s">
        <v>326</v>
      </c>
      <c r="C14" s="264" t="s">
        <v>327</v>
      </c>
      <c r="D14" s="264"/>
      <c r="E14" s="264"/>
      <c r="F14" s="145">
        <v>32580726</v>
      </c>
      <c r="G14" s="146">
        <v>1</v>
      </c>
      <c r="H14" s="144">
        <f>F14*G14</f>
        <v>32580726</v>
      </c>
      <c r="I14" s="155"/>
    </row>
    <row r="15" spans="1:16" ht="16.5" x14ac:dyDescent="0.3">
      <c r="A15" s="137">
        <v>1</v>
      </c>
      <c r="B15" s="137" t="s">
        <v>77</v>
      </c>
      <c r="C15" s="147">
        <v>464.46940000000001</v>
      </c>
      <c r="D15" s="147">
        <f>C15</f>
        <v>464.46940000000001</v>
      </c>
      <c r="E15" s="147">
        <v>27000</v>
      </c>
      <c r="F15" s="147">
        <f>C15*E15</f>
        <v>12540673.800000001</v>
      </c>
      <c r="G15" s="146">
        <v>0.5</v>
      </c>
      <c r="H15" s="144">
        <f t="shared" ref="H15:H39" si="6">F15*G15</f>
        <v>6270336.9000000004</v>
      </c>
    </row>
    <row r="16" spans="1:16" ht="16.5" x14ac:dyDescent="0.3">
      <c r="A16" s="137">
        <v>2</v>
      </c>
      <c r="B16" s="137" t="s">
        <v>78</v>
      </c>
      <c r="C16" s="147">
        <v>478.01940000000002</v>
      </c>
      <c r="D16" s="147">
        <f t="shared" ref="D16:D18" si="7">C16</f>
        <v>478.01940000000002</v>
      </c>
      <c r="E16" s="147">
        <v>27000</v>
      </c>
      <c r="F16" s="147">
        <f t="shared" ref="F16:F41" si="8">C16*E16</f>
        <v>12906523.800000001</v>
      </c>
      <c r="G16" s="146">
        <v>0.5</v>
      </c>
      <c r="H16" s="144">
        <f t="shared" si="6"/>
        <v>6453261.9000000004</v>
      </c>
    </row>
    <row r="17" spans="1:8" ht="16.5" x14ac:dyDescent="0.3">
      <c r="A17" s="137">
        <v>3</v>
      </c>
      <c r="B17" s="137" t="s">
        <v>79</v>
      </c>
      <c r="C17" s="147">
        <v>486.63940000000008</v>
      </c>
      <c r="D17" s="147">
        <f t="shared" si="7"/>
        <v>486.63940000000008</v>
      </c>
      <c r="E17" s="147">
        <v>27000</v>
      </c>
      <c r="F17" s="147">
        <f t="shared" si="8"/>
        <v>13139263.800000003</v>
      </c>
      <c r="G17" s="146">
        <v>0.5</v>
      </c>
      <c r="H17" s="144">
        <f t="shared" si="6"/>
        <v>6569631.9000000013</v>
      </c>
    </row>
    <row r="18" spans="1:8" ht="16.5" x14ac:dyDescent="0.3">
      <c r="A18" s="137">
        <v>4</v>
      </c>
      <c r="B18" s="137" t="s">
        <v>80</v>
      </c>
      <c r="C18" s="147">
        <v>505.08939999999996</v>
      </c>
      <c r="D18" s="147">
        <f t="shared" si="7"/>
        <v>505.08939999999996</v>
      </c>
      <c r="E18" s="147">
        <v>27000</v>
      </c>
      <c r="F18" s="147">
        <f t="shared" si="8"/>
        <v>13637413.799999999</v>
      </c>
      <c r="G18" s="146">
        <v>0.4</v>
      </c>
      <c r="H18" s="144">
        <f t="shared" si="6"/>
        <v>5454965.5199999996</v>
      </c>
    </row>
    <row r="19" spans="1:8" ht="16.5" x14ac:dyDescent="0.3">
      <c r="A19" s="137">
        <v>5</v>
      </c>
      <c r="B19" s="137" t="s">
        <v>81</v>
      </c>
      <c r="C19" s="147">
        <v>505.08939999999996</v>
      </c>
      <c r="D19" s="147"/>
      <c r="E19" s="147">
        <v>27000</v>
      </c>
      <c r="F19" s="147">
        <f t="shared" si="8"/>
        <v>13637413.799999999</v>
      </c>
      <c r="G19" s="146"/>
      <c r="H19" s="144">
        <f t="shared" si="6"/>
        <v>0</v>
      </c>
    </row>
    <row r="20" spans="1:8" ht="16.5" x14ac:dyDescent="0.3">
      <c r="A20" s="137">
        <v>6</v>
      </c>
      <c r="B20" s="137" t="s">
        <v>82</v>
      </c>
      <c r="C20" s="147">
        <v>505.08939999999996</v>
      </c>
      <c r="D20" s="147"/>
      <c r="E20" s="147">
        <v>27000</v>
      </c>
      <c r="F20" s="147">
        <f t="shared" si="8"/>
        <v>13637413.799999999</v>
      </c>
      <c r="G20" s="146"/>
      <c r="H20" s="144">
        <f t="shared" si="6"/>
        <v>0</v>
      </c>
    </row>
    <row r="21" spans="1:8" ht="16.5" x14ac:dyDescent="0.3">
      <c r="A21" s="137">
        <v>7</v>
      </c>
      <c r="B21" s="137" t="s">
        <v>83</v>
      </c>
      <c r="C21" s="147">
        <v>505.08939999999996</v>
      </c>
      <c r="D21" s="147"/>
      <c r="E21" s="147">
        <v>27000</v>
      </c>
      <c r="F21" s="147">
        <f t="shared" si="8"/>
        <v>13637413.799999999</v>
      </c>
      <c r="G21" s="146"/>
      <c r="H21" s="144">
        <f t="shared" si="6"/>
        <v>0</v>
      </c>
    </row>
    <row r="22" spans="1:8" ht="16.5" x14ac:dyDescent="0.3">
      <c r="A22" s="137">
        <v>8</v>
      </c>
      <c r="B22" s="137" t="s">
        <v>84</v>
      </c>
      <c r="C22" s="147">
        <v>505.08939999999996</v>
      </c>
      <c r="D22" s="147"/>
      <c r="E22" s="147">
        <v>27000</v>
      </c>
      <c r="F22" s="147">
        <f t="shared" si="8"/>
        <v>13637413.799999999</v>
      </c>
      <c r="G22" s="146"/>
      <c r="H22" s="144">
        <f t="shared" si="6"/>
        <v>0</v>
      </c>
    </row>
    <row r="23" spans="1:8" ht="16.5" x14ac:dyDescent="0.3">
      <c r="A23" s="137">
        <v>9</v>
      </c>
      <c r="B23" s="137" t="s">
        <v>85</v>
      </c>
      <c r="C23" s="147">
        <v>505.08940000000007</v>
      </c>
      <c r="D23" s="147"/>
      <c r="E23" s="147">
        <v>27000</v>
      </c>
      <c r="F23" s="147">
        <f t="shared" si="8"/>
        <v>13637413.800000003</v>
      </c>
      <c r="G23" s="146"/>
      <c r="H23" s="144">
        <f t="shared" si="6"/>
        <v>0</v>
      </c>
    </row>
    <row r="24" spans="1:8" ht="16.5" x14ac:dyDescent="0.3">
      <c r="A24" s="137">
        <v>10</v>
      </c>
      <c r="B24" s="137" t="s">
        <v>86</v>
      </c>
      <c r="C24" s="147">
        <v>505.08939999999996</v>
      </c>
      <c r="D24" s="147"/>
      <c r="E24" s="147">
        <v>27000</v>
      </c>
      <c r="F24" s="147">
        <f t="shared" si="8"/>
        <v>13637413.799999999</v>
      </c>
      <c r="G24" s="146"/>
      <c r="H24" s="144">
        <f t="shared" si="6"/>
        <v>0</v>
      </c>
    </row>
    <row r="25" spans="1:8" ht="16.5" x14ac:dyDescent="0.3">
      <c r="A25" s="137">
        <v>11</v>
      </c>
      <c r="B25" s="137" t="s">
        <v>87</v>
      </c>
      <c r="C25" s="147">
        <v>505.08939999999996</v>
      </c>
      <c r="D25" s="147"/>
      <c r="E25" s="147">
        <v>27000</v>
      </c>
      <c r="F25" s="147">
        <f t="shared" si="8"/>
        <v>13637413.799999999</v>
      </c>
      <c r="G25" s="146"/>
      <c r="H25" s="144">
        <f t="shared" si="6"/>
        <v>0</v>
      </c>
    </row>
    <row r="26" spans="1:8" ht="16.5" x14ac:dyDescent="0.3">
      <c r="A26" s="137">
        <v>12</v>
      </c>
      <c r="B26" s="137" t="s">
        <v>88</v>
      </c>
      <c r="C26" s="147">
        <v>505.08939999999996</v>
      </c>
      <c r="D26" s="147"/>
      <c r="E26" s="147">
        <v>27000</v>
      </c>
      <c r="F26" s="147">
        <f t="shared" si="8"/>
        <v>13637413.799999999</v>
      </c>
      <c r="G26" s="146"/>
      <c r="H26" s="144">
        <f t="shared" si="6"/>
        <v>0</v>
      </c>
    </row>
    <row r="27" spans="1:8" ht="16.5" x14ac:dyDescent="0.3">
      <c r="A27" s="137">
        <v>13</v>
      </c>
      <c r="B27" s="137" t="s">
        <v>89</v>
      </c>
      <c r="C27" s="147">
        <v>505.08939999999996</v>
      </c>
      <c r="D27" s="147"/>
      <c r="E27" s="147">
        <v>27000</v>
      </c>
      <c r="F27" s="147">
        <f t="shared" si="8"/>
        <v>13637413.799999999</v>
      </c>
      <c r="G27" s="146"/>
      <c r="H27" s="144" t="s">
        <v>535</v>
      </c>
    </row>
    <row r="28" spans="1:8" ht="16.5" x14ac:dyDescent="0.3">
      <c r="A28" s="137">
        <v>14</v>
      </c>
      <c r="B28" s="137" t="s">
        <v>90</v>
      </c>
      <c r="C28" s="147">
        <v>505.08939999999996</v>
      </c>
      <c r="D28" s="147"/>
      <c r="E28" s="147">
        <v>27000</v>
      </c>
      <c r="F28" s="147">
        <f t="shared" si="8"/>
        <v>13637413.799999999</v>
      </c>
      <c r="G28" s="146"/>
      <c r="H28" s="144">
        <f t="shared" si="6"/>
        <v>0</v>
      </c>
    </row>
    <row r="29" spans="1:8" ht="16.5" x14ac:dyDescent="0.3">
      <c r="A29" s="137">
        <v>15</v>
      </c>
      <c r="B29" s="137" t="s">
        <v>91</v>
      </c>
      <c r="C29" s="147">
        <v>505.08939999999996</v>
      </c>
      <c r="D29" s="147"/>
      <c r="E29" s="147">
        <v>27000</v>
      </c>
      <c r="F29" s="147">
        <f t="shared" si="8"/>
        <v>13637413.799999999</v>
      </c>
      <c r="G29" s="146"/>
      <c r="H29" s="144">
        <f t="shared" si="6"/>
        <v>0</v>
      </c>
    </row>
    <row r="30" spans="1:8" ht="16.5" x14ac:dyDescent="0.3">
      <c r="A30" s="137">
        <v>16</v>
      </c>
      <c r="B30" s="137" t="s">
        <v>92</v>
      </c>
      <c r="C30" s="147">
        <v>505.08940000000007</v>
      </c>
      <c r="D30" s="147"/>
      <c r="E30" s="147">
        <v>27000</v>
      </c>
      <c r="F30" s="147">
        <f t="shared" si="8"/>
        <v>13637413.800000003</v>
      </c>
      <c r="G30" s="146"/>
      <c r="H30" s="144">
        <f t="shared" si="6"/>
        <v>0</v>
      </c>
    </row>
    <row r="31" spans="1:8" ht="16.5" x14ac:dyDescent="0.3">
      <c r="A31" s="137">
        <v>17</v>
      </c>
      <c r="B31" s="137" t="s">
        <v>93</v>
      </c>
      <c r="C31" s="147">
        <v>505.08939999999996</v>
      </c>
      <c r="D31" s="147"/>
      <c r="E31" s="147">
        <v>27000</v>
      </c>
      <c r="F31" s="147">
        <f t="shared" si="8"/>
        <v>13637413.799999999</v>
      </c>
      <c r="G31" s="146"/>
      <c r="H31" s="144">
        <f t="shared" si="6"/>
        <v>0</v>
      </c>
    </row>
    <row r="32" spans="1:8" ht="16.5" x14ac:dyDescent="0.3">
      <c r="A32" s="137">
        <v>18</v>
      </c>
      <c r="B32" s="137" t="s">
        <v>318</v>
      </c>
      <c r="C32" s="147">
        <v>505.08939999999996</v>
      </c>
      <c r="D32" s="147"/>
      <c r="E32" s="147">
        <v>27000</v>
      </c>
      <c r="F32" s="147">
        <f t="shared" si="8"/>
        <v>13637413.799999999</v>
      </c>
      <c r="G32" s="146"/>
      <c r="H32" s="144">
        <f t="shared" si="6"/>
        <v>0</v>
      </c>
    </row>
    <row r="33" spans="1:9" ht="16.5" x14ac:dyDescent="0.3">
      <c r="A33" s="137">
        <v>19</v>
      </c>
      <c r="B33" s="137" t="s">
        <v>319</v>
      </c>
      <c r="C33" s="147">
        <v>505.08939999999996</v>
      </c>
      <c r="D33" s="147"/>
      <c r="E33" s="147">
        <v>27000</v>
      </c>
      <c r="F33" s="147">
        <f t="shared" si="8"/>
        <v>13637413.799999999</v>
      </c>
      <c r="G33" s="146"/>
      <c r="H33" s="144">
        <f t="shared" si="6"/>
        <v>0</v>
      </c>
    </row>
    <row r="34" spans="1:9" ht="16.5" x14ac:dyDescent="0.3">
      <c r="A34" s="137">
        <v>20</v>
      </c>
      <c r="B34" s="137" t="s">
        <v>320</v>
      </c>
      <c r="C34" s="147">
        <v>505.08939999999996</v>
      </c>
      <c r="D34" s="147"/>
      <c r="E34" s="147">
        <v>27000</v>
      </c>
      <c r="F34" s="147">
        <f t="shared" si="8"/>
        <v>13637413.799999999</v>
      </c>
      <c r="G34" s="146"/>
      <c r="H34" s="144">
        <f t="shared" si="6"/>
        <v>0</v>
      </c>
    </row>
    <row r="35" spans="1:9" ht="16.5" x14ac:dyDescent="0.3">
      <c r="A35" s="137">
        <v>21</v>
      </c>
      <c r="B35" s="137" t="s">
        <v>321</v>
      </c>
      <c r="C35" s="147">
        <v>505.08939999999996</v>
      </c>
      <c r="D35" s="147"/>
      <c r="E35" s="147">
        <v>27000</v>
      </c>
      <c r="F35" s="147">
        <f t="shared" si="8"/>
        <v>13637413.799999999</v>
      </c>
      <c r="G35" s="146"/>
      <c r="H35" s="144">
        <f t="shared" si="6"/>
        <v>0</v>
      </c>
    </row>
    <row r="36" spans="1:9" ht="16.5" x14ac:dyDescent="0.3">
      <c r="A36" s="137">
        <v>22</v>
      </c>
      <c r="B36" s="137" t="s">
        <v>322</v>
      </c>
      <c r="C36" s="147">
        <v>505.08939999999996</v>
      </c>
      <c r="D36" s="147"/>
      <c r="E36" s="147">
        <v>27000</v>
      </c>
      <c r="F36" s="147">
        <f t="shared" si="8"/>
        <v>13637413.799999999</v>
      </c>
      <c r="G36" s="146"/>
      <c r="H36" s="144">
        <f t="shared" si="6"/>
        <v>0</v>
      </c>
    </row>
    <row r="37" spans="1:9" ht="16.5" x14ac:dyDescent="0.3">
      <c r="A37" s="137">
        <v>23</v>
      </c>
      <c r="B37" s="137" t="s">
        <v>323</v>
      </c>
      <c r="C37" s="147">
        <v>505.08940000000007</v>
      </c>
      <c r="D37" s="147"/>
      <c r="E37" s="147">
        <v>27000</v>
      </c>
      <c r="F37" s="147">
        <f t="shared" si="8"/>
        <v>13637413.800000003</v>
      </c>
      <c r="G37" s="146"/>
      <c r="H37" s="144">
        <f t="shared" si="6"/>
        <v>0</v>
      </c>
    </row>
    <row r="38" spans="1:9" ht="16.5" x14ac:dyDescent="0.3">
      <c r="A38" s="137">
        <v>24</v>
      </c>
      <c r="B38" s="137" t="s">
        <v>324</v>
      </c>
      <c r="C38" s="147">
        <v>505.08939999999996</v>
      </c>
      <c r="D38" s="147"/>
      <c r="E38" s="147">
        <v>27000</v>
      </c>
      <c r="F38" s="147">
        <f t="shared" si="8"/>
        <v>13637413.799999999</v>
      </c>
      <c r="G38" s="146"/>
      <c r="H38" s="144">
        <f t="shared" si="6"/>
        <v>0</v>
      </c>
    </row>
    <row r="39" spans="1:9" ht="16.5" x14ac:dyDescent="0.3">
      <c r="A39" s="137">
        <v>25</v>
      </c>
      <c r="B39" s="157" t="s">
        <v>94</v>
      </c>
      <c r="C39" s="147">
        <v>30.93</v>
      </c>
      <c r="D39" s="147"/>
      <c r="E39" s="147">
        <v>27000</v>
      </c>
      <c r="F39" s="147">
        <f t="shared" si="8"/>
        <v>835110</v>
      </c>
      <c r="G39" s="146"/>
      <c r="H39" s="144">
        <f t="shared" si="6"/>
        <v>0</v>
      </c>
    </row>
    <row r="40" spans="1:9" ht="16.5" x14ac:dyDescent="0.3">
      <c r="A40" s="259" t="s">
        <v>101</v>
      </c>
      <c r="B40" s="263"/>
      <c r="C40" s="150">
        <f>SUM(C15:C39)</f>
        <v>12066.935600000004</v>
      </c>
      <c r="D40" s="150">
        <f>SUM(D15:D39)</f>
        <v>1934.2175999999999</v>
      </c>
      <c r="E40" s="150"/>
      <c r="F40" s="150">
        <f>SUM(F14:F39)</f>
        <v>358387987.20000017</v>
      </c>
      <c r="G40" s="210">
        <f>H40/F40</f>
        <v>0.15996329192810615</v>
      </c>
      <c r="H40" s="150">
        <f>SUM(H14:H39)</f>
        <v>57328922.219999999</v>
      </c>
      <c r="I40" s="158"/>
    </row>
    <row r="41" spans="1:9" ht="16.5" x14ac:dyDescent="0.3">
      <c r="A41" s="259" t="s">
        <v>329</v>
      </c>
      <c r="B41" s="259"/>
      <c r="C41" s="150">
        <v>131</v>
      </c>
      <c r="D41" s="150"/>
      <c r="E41" s="150">
        <v>500000</v>
      </c>
      <c r="F41" s="150">
        <f t="shared" si="8"/>
        <v>65500000</v>
      </c>
      <c r="G41" s="211"/>
      <c r="H41" s="150">
        <f>F41*G41</f>
        <v>0</v>
      </c>
      <c r="I41" s="158"/>
    </row>
    <row r="42" spans="1:9" ht="16.5" x14ac:dyDescent="0.3">
      <c r="A42" s="260" t="s">
        <v>100</v>
      </c>
      <c r="B42" s="261"/>
      <c r="C42" s="261"/>
      <c r="D42" s="261"/>
      <c r="E42" s="262"/>
      <c r="F42" s="150">
        <f>F40+F41</f>
        <v>423887987.20000017</v>
      </c>
      <c r="G42" s="210">
        <f>H42/F42</f>
        <v>0.13524545151346995</v>
      </c>
      <c r="H42" s="150">
        <f>H41+H40</f>
        <v>57328922.219999999</v>
      </c>
    </row>
    <row r="45" spans="1:9" ht="16.5" x14ac:dyDescent="0.3">
      <c r="A45" s="259" t="s">
        <v>325</v>
      </c>
      <c r="B45" s="259"/>
      <c r="C45" s="259"/>
      <c r="D45" s="259"/>
      <c r="E45" s="259"/>
      <c r="F45" s="259"/>
      <c r="G45" s="259"/>
      <c r="H45" s="259"/>
    </row>
    <row r="46" spans="1:9" ht="49.5" x14ac:dyDescent="0.25">
      <c r="A46" s="140" t="s">
        <v>31</v>
      </c>
      <c r="B46" s="140" t="s">
        <v>75</v>
      </c>
      <c r="C46" s="141" t="s">
        <v>76</v>
      </c>
      <c r="D46" s="141" t="s">
        <v>95</v>
      </c>
      <c r="E46" s="142" t="s">
        <v>96</v>
      </c>
      <c r="F46" s="142" t="s">
        <v>97</v>
      </c>
      <c r="G46" s="142" t="s">
        <v>98</v>
      </c>
      <c r="H46" s="142" t="s">
        <v>99</v>
      </c>
    </row>
    <row r="47" spans="1:9" ht="16.5" x14ac:dyDescent="0.3">
      <c r="A47" s="156"/>
      <c r="B47" s="143" t="s">
        <v>326</v>
      </c>
      <c r="C47" s="264" t="s">
        <v>327</v>
      </c>
      <c r="D47" s="264"/>
      <c r="E47" s="264"/>
      <c r="F47" s="145">
        <v>92972843</v>
      </c>
      <c r="G47" s="149">
        <v>0.5</v>
      </c>
      <c r="H47" s="144">
        <f>F47*G47</f>
        <v>46486421.5</v>
      </c>
    </row>
    <row r="48" spans="1:9" ht="16.5" x14ac:dyDescent="0.3">
      <c r="A48" s="137">
        <v>1</v>
      </c>
      <c r="B48" s="137" t="s">
        <v>77</v>
      </c>
      <c r="C48" s="159">
        <v>1877.0625000000002</v>
      </c>
      <c r="D48" s="159">
        <f>C48</f>
        <v>1877.0625000000002</v>
      </c>
      <c r="E48" s="147">
        <v>30000</v>
      </c>
      <c r="F48" s="147">
        <f>C48*E48</f>
        <v>56311875.000000007</v>
      </c>
      <c r="G48" s="149">
        <v>0.9</v>
      </c>
      <c r="H48" s="144">
        <f t="shared" ref="H48:H68" si="9">F48*G48</f>
        <v>50680687.500000007</v>
      </c>
    </row>
    <row r="49" spans="1:8" ht="16.5" x14ac:dyDescent="0.3">
      <c r="A49" s="137">
        <v>2</v>
      </c>
      <c r="B49" s="137" t="s">
        <v>78</v>
      </c>
      <c r="C49" s="159">
        <v>1877.0587500000001</v>
      </c>
      <c r="D49" s="159">
        <f t="shared" ref="D49:D52" si="10">C49*50%</f>
        <v>938.52937500000007</v>
      </c>
      <c r="E49" s="147">
        <v>30000</v>
      </c>
      <c r="F49" s="147">
        <f t="shared" ref="F49:F68" si="11">C49*E49</f>
        <v>56311762.500000007</v>
      </c>
      <c r="G49" s="149">
        <v>0.7</v>
      </c>
      <c r="H49" s="144">
        <f t="shared" si="9"/>
        <v>39418233.75</v>
      </c>
    </row>
    <row r="50" spans="1:8" ht="16.5" x14ac:dyDescent="0.3">
      <c r="A50" s="137">
        <v>3</v>
      </c>
      <c r="B50" s="137" t="s">
        <v>79</v>
      </c>
      <c r="C50" s="159">
        <v>1877.0587500000001</v>
      </c>
      <c r="D50" s="159">
        <f t="shared" si="10"/>
        <v>938.52937500000007</v>
      </c>
      <c r="E50" s="147">
        <v>30000</v>
      </c>
      <c r="F50" s="147">
        <f t="shared" si="11"/>
        <v>56311762.500000007</v>
      </c>
      <c r="G50" s="149">
        <v>0.7</v>
      </c>
      <c r="H50" s="144">
        <f t="shared" si="9"/>
        <v>39418233.75</v>
      </c>
    </row>
    <row r="51" spans="1:8" ht="16.5" x14ac:dyDescent="0.3">
      <c r="A51" s="137">
        <v>4</v>
      </c>
      <c r="B51" s="137" t="s">
        <v>80</v>
      </c>
      <c r="C51" s="159">
        <v>1771.1225000000002</v>
      </c>
      <c r="D51" s="159">
        <f t="shared" si="10"/>
        <v>885.56125000000009</v>
      </c>
      <c r="E51" s="147">
        <v>30000</v>
      </c>
      <c r="F51" s="147">
        <f t="shared" si="11"/>
        <v>53133675.000000007</v>
      </c>
      <c r="G51" s="149">
        <v>0.7</v>
      </c>
      <c r="H51" s="144">
        <f t="shared" si="9"/>
        <v>37193572.5</v>
      </c>
    </row>
    <row r="52" spans="1:8" ht="16.5" x14ac:dyDescent="0.3">
      <c r="A52" s="137">
        <v>5</v>
      </c>
      <c r="B52" s="137" t="s">
        <v>81</v>
      </c>
      <c r="C52" s="159">
        <v>1654.6550000000002</v>
      </c>
      <c r="D52" s="159">
        <f t="shared" si="10"/>
        <v>827.3275000000001</v>
      </c>
      <c r="E52" s="147">
        <v>30000</v>
      </c>
      <c r="F52" s="147">
        <f t="shared" si="11"/>
        <v>49639650.000000007</v>
      </c>
      <c r="G52" s="149">
        <v>0.7</v>
      </c>
      <c r="H52" s="144">
        <f t="shared" si="9"/>
        <v>34747755</v>
      </c>
    </row>
    <row r="53" spans="1:8" ht="16.5" x14ac:dyDescent="0.3">
      <c r="A53" s="137">
        <v>6</v>
      </c>
      <c r="B53" s="137" t="s">
        <v>82</v>
      </c>
      <c r="C53" s="159">
        <v>1484.6850000000002</v>
      </c>
      <c r="D53" s="159">
        <f>C53</f>
        <v>1484.6850000000002</v>
      </c>
      <c r="E53" s="147">
        <v>30000</v>
      </c>
      <c r="F53" s="147">
        <f t="shared" si="11"/>
        <v>44540550.000000007</v>
      </c>
      <c r="G53" s="149">
        <v>0.7</v>
      </c>
      <c r="H53" s="144">
        <f t="shared" si="9"/>
        <v>31178385.000000004</v>
      </c>
    </row>
    <row r="54" spans="1:8" ht="16.5" x14ac:dyDescent="0.3">
      <c r="A54" s="137">
        <v>7</v>
      </c>
      <c r="B54" s="137" t="s">
        <v>83</v>
      </c>
      <c r="C54" s="159">
        <v>1484.6850000000002</v>
      </c>
      <c r="D54" s="159">
        <f t="shared" ref="D54:D62" si="12">C54</f>
        <v>1484.6850000000002</v>
      </c>
      <c r="E54" s="147">
        <v>30000</v>
      </c>
      <c r="F54" s="147">
        <f t="shared" si="11"/>
        <v>44540550.000000007</v>
      </c>
      <c r="G54" s="149">
        <v>0.7</v>
      </c>
      <c r="H54" s="144">
        <f t="shared" si="9"/>
        <v>31178385.000000004</v>
      </c>
    </row>
    <row r="55" spans="1:8" ht="16.5" x14ac:dyDescent="0.3">
      <c r="A55" s="137">
        <v>8</v>
      </c>
      <c r="B55" s="137" t="s">
        <v>84</v>
      </c>
      <c r="C55" s="159">
        <v>1484.6850000000002</v>
      </c>
      <c r="D55" s="159">
        <f t="shared" si="12"/>
        <v>1484.6850000000002</v>
      </c>
      <c r="E55" s="147">
        <v>30000</v>
      </c>
      <c r="F55" s="147">
        <f t="shared" si="11"/>
        <v>44540550.000000007</v>
      </c>
      <c r="G55" s="149">
        <v>0.7</v>
      </c>
      <c r="H55" s="144">
        <f t="shared" si="9"/>
        <v>31178385.000000004</v>
      </c>
    </row>
    <row r="56" spans="1:8" ht="16.5" x14ac:dyDescent="0.3">
      <c r="A56" s="137">
        <v>9</v>
      </c>
      <c r="B56" s="137" t="s">
        <v>85</v>
      </c>
      <c r="C56" s="159">
        <v>1468.3950000000002</v>
      </c>
      <c r="D56" s="159">
        <f t="shared" si="12"/>
        <v>1468.3950000000002</v>
      </c>
      <c r="E56" s="147">
        <v>30000</v>
      </c>
      <c r="F56" s="147">
        <f t="shared" si="11"/>
        <v>44051850.000000007</v>
      </c>
      <c r="G56" s="149">
        <v>0.68</v>
      </c>
      <c r="H56" s="144">
        <f t="shared" si="9"/>
        <v>29955258.000000007</v>
      </c>
    </row>
    <row r="57" spans="1:8" ht="16.5" x14ac:dyDescent="0.3">
      <c r="A57" s="137">
        <v>10</v>
      </c>
      <c r="B57" s="137" t="s">
        <v>86</v>
      </c>
      <c r="C57" s="159">
        <v>1484.6850000000002</v>
      </c>
      <c r="D57" s="159">
        <f t="shared" si="12"/>
        <v>1484.6850000000002</v>
      </c>
      <c r="E57" s="147">
        <v>30000</v>
      </c>
      <c r="F57" s="147">
        <f t="shared" si="11"/>
        <v>44540550.000000007</v>
      </c>
      <c r="G57" s="149">
        <v>0.65</v>
      </c>
      <c r="H57" s="144">
        <f t="shared" si="9"/>
        <v>28951357.500000007</v>
      </c>
    </row>
    <row r="58" spans="1:8" ht="16.5" x14ac:dyDescent="0.3">
      <c r="A58" s="137">
        <v>11</v>
      </c>
      <c r="B58" s="137" t="s">
        <v>87</v>
      </c>
      <c r="C58" s="159">
        <v>1484.6850000000002</v>
      </c>
      <c r="D58" s="159">
        <f t="shared" si="12"/>
        <v>1484.6850000000002</v>
      </c>
      <c r="E58" s="147">
        <v>30000</v>
      </c>
      <c r="F58" s="147">
        <f t="shared" si="11"/>
        <v>44540550.000000007</v>
      </c>
      <c r="G58" s="149">
        <v>0.6</v>
      </c>
      <c r="H58" s="144">
        <f t="shared" si="9"/>
        <v>26724330.000000004</v>
      </c>
    </row>
    <row r="59" spans="1:8" ht="16.5" x14ac:dyDescent="0.3">
      <c r="A59" s="137">
        <v>12</v>
      </c>
      <c r="B59" s="137" t="s">
        <v>88</v>
      </c>
      <c r="C59" s="159">
        <v>1484.6850000000002</v>
      </c>
      <c r="D59" s="159">
        <f t="shared" si="12"/>
        <v>1484.6850000000002</v>
      </c>
      <c r="E59" s="147">
        <v>30000</v>
      </c>
      <c r="F59" s="147">
        <f t="shared" si="11"/>
        <v>44540550.000000007</v>
      </c>
      <c r="G59" s="149">
        <v>0.55000000000000004</v>
      </c>
      <c r="H59" s="144">
        <f t="shared" si="9"/>
        <v>24497302.500000007</v>
      </c>
    </row>
    <row r="60" spans="1:8" ht="16.5" x14ac:dyDescent="0.3">
      <c r="A60" s="137">
        <v>13</v>
      </c>
      <c r="B60" s="137" t="s">
        <v>89</v>
      </c>
      <c r="C60" s="159">
        <v>1484.6850000000002</v>
      </c>
      <c r="D60" s="159">
        <f t="shared" si="12"/>
        <v>1484.6850000000002</v>
      </c>
      <c r="E60" s="147">
        <v>30000</v>
      </c>
      <c r="F60" s="147">
        <f t="shared" si="11"/>
        <v>44540550.000000007</v>
      </c>
      <c r="G60" s="149">
        <v>0.5</v>
      </c>
      <c r="H60" s="144">
        <f t="shared" si="9"/>
        <v>22270275.000000004</v>
      </c>
    </row>
    <row r="61" spans="1:8" ht="16.5" x14ac:dyDescent="0.3">
      <c r="A61" s="137">
        <v>14</v>
      </c>
      <c r="B61" s="137" t="s">
        <v>90</v>
      </c>
      <c r="C61" s="159">
        <v>1484.6850000000002</v>
      </c>
      <c r="D61" s="159">
        <f t="shared" si="12"/>
        <v>1484.6850000000002</v>
      </c>
      <c r="E61" s="147">
        <v>30000</v>
      </c>
      <c r="F61" s="147">
        <f t="shared" si="11"/>
        <v>44540550.000000007</v>
      </c>
      <c r="G61" s="149">
        <v>0.5</v>
      </c>
      <c r="H61" s="144">
        <f t="shared" si="9"/>
        <v>22270275.000000004</v>
      </c>
    </row>
    <row r="62" spans="1:8" ht="16.5" x14ac:dyDescent="0.3">
      <c r="A62" s="137">
        <v>15</v>
      </c>
      <c r="B62" s="137" t="s">
        <v>91</v>
      </c>
      <c r="C62" s="159">
        <v>1484.6850000000002</v>
      </c>
      <c r="D62" s="159">
        <f t="shared" si="12"/>
        <v>1484.6850000000002</v>
      </c>
      <c r="E62" s="147">
        <v>30000</v>
      </c>
      <c r="F62" s="147">
        <f t="shared" si="11"/>
        <v>44540550.000000007</v>
      </c>
      <c r="G62" s="149">
        <v>0.4</v>
      </c>
      <c r="H62" s="144">
        <f t="shared" si="9"/>
        <v>17816220.000000004</v>
      </c>
    </row>
    <row r="63" spans="1:8" ht="16.5" x14ac:dyDescent="0.3">
      <c r="A63" s="137">
        <v>16</v>
      </c>
      <c r="B63" s="137" t="s">
        <v>92</v>
      </c>
      <c r="C63" s="159">
        <v>1498.4650000000004</v>
      </c>
      <c r="D63" s="159"/>
      <c r="E63" s="147">
        <v>30000</v>
      </c>
      <c r="F63" s="147">
        <f t="shared" si="11"/>
        <v>44953950.000000015</v>
      </c>
      <c r="G63" s="149"/>
      <c r="H63" s="144">
        <f t="shared" si="9"/>
        <v>0</v>
      </c>
    </row>
    <row r="64" spans="1:8" ht="16.5" x14ac:dyDescent="0.3">
      <c r="A64" s="137">
        <v>17</v>
      </c>
      <c r="B64" s="137" t="s">
        <v>93</v>
      </c>
      <c r="C64" s="159">
        <v>1484.6850000000002</v>
      </c>
      <c r="D64" s="159"/>
      <c r="E64" s="147">
        <v>30000</v>
      </c>
      <c r="F64" s="147">
        <f t="shared" si="11"/>
        <v>44540550.000000007</v>
      </c>
      <c r="G64" s="149"/>
      <c r="H64" s="144">
        <f t="shared" si="9"/>
        <v>0</v>
      </c>
    </row>
    <row r="65" spans="1:8" ht="16.5" x14ac:dyDescent="0.3">
      <c r="A65" s="137">
        <v>18</v>
      </c>
      <c r="B65" s="137" t="s">
        <v>318</v>
      </c>
      <c r="C65" s="159">
        <v>1484.6850000000002</v>
      </c>
      <c r="D65" s="159"/>
      <c r="E65" s="147">
        <v>30000</v>
      </c>
      <c r="F65" s="147">
        <f t="shared" si="11"/>
        <v>44540550.000000007</v>
      </c>
      <c r="G65" s="149"/>
      <c r="H65" s="144">
        <f t="shared" si="9"/>
        <v>0</v>
      </c>
    </row>
    <row r="66" spans="1:8" ht="16.5" x14ac:dyDescent="0.3">
      <c r="A66" s="137">
        <v>19</v>
      </c>
      <c r="B66" s="137" t="s">
        <v>319</v>
      </c>
      <c r="C66" s="159">
        <v>1484.6850000000002</v>
      </c>
      <c r="D66" s="159"/>
      <c r="E66" s="147">
        <v>30000</v>
      </c>
      <c r="F66" s="147">
        <f t="shared" si="11"/>
        <v>44540550.000000007</v>
      </c>
      <c r="G66" s="149"/>
      <c r="H66" s="144">
        <f t="shared" si="9"/>
        <v>0</v>
      </c>
    </row>
    <row r="67" spans="1:8" ht="16.5" x14ac:dyDescent="0.3">
      <c r="A67" s="137">
        <v>20</v>
      </c>
      <c r="B67" s="137" t="s">
        <v>320</v>
      </c>
      <c r="C67" s="159">
        <v>990.59</v>
      </c>
      <c r="D67" s="159"/>
      <c r="E67" s="147">
        <v>30000</v>
      </c>
      <c r="F67" s="147">
        <f t="shared" si="11"/>
        <v>29717700</v>
      </c>
      <c r="G67" s="149"/>
      <c r="H67" s="144">
        <f t="shared" si="9"/>
        <v>0</v>
      </c>
    </row>
    <row r="68" spans="1:8" ht="16.5" x14ac:dyDescent="0.3">
      <c r="A68" s="137">
        <v>21</v>
      </c>
      <c r="B68" s="157" t="s">
        <v>94</v>
      </c>
      <c r="C68" s="159">
        <v>160.32</v>
      </c>
      <c r="D68" s="159"/>
      <c r="E68" s="147">
        <v>30000</v>
      </c>
      <c r="F68" s="147">
        <f t="shared" si="11"/>
        <v>4809600</v>
      </c>
      <c r="G68" s="149"/>
      <c r="H68" s="144">
        <f t="shared" si="9"/>
        <v>0</v>
      </c>
    </row>
    <row r="69" spans="1:8" ht="16.5" x14ac:dyDescent="0.3">
      <c r="A69" s="259" t="s">
        <v>101</v>
      </c>
      <c r="B69" s="263"/>
      <c r="C69" s="150">
        <f>SUM(C48:C68)</f>
        <v>30990.947500000009</v>
      </c>
      <c r="D69" s="150">
        <f>SUM(D48:D68)</f>
        <v>20297.570000000003</v>
      </c>
      <c r="E69" s="150"/>
      <c r="F69" s="150">
        <f>SUM(F47:F68)</f>
        <v>1022701268</v>
      </c>
      <c r="G69" s="210">
        <f>H69/F69</f>
        <v>0.50255640926808742</v>
      </c>
      <c r="H69" s="150">
        <f t="shared" ref="H69" si="13">SUM(H47:H68)</f>
        <v>513965077</v>
      </c>
    </row>
    <row r="70" spans="1:8" ht="16.5" x14ac:dyDescent="0.3">
      <c r="A70" s="259" t="s">
        <v>329</v>
      </c>
      <c r="B70" s="259"/>
      <c r="C70" s="150">
        <v>300</v>
      </c>
      <c r="D70" s="150"/>
      <c r="E70" s="150">
        <v>500000</v>
      </c>
      <c r="F70" s="150">
        <f>E70*C70</f>
        <v>150000000</v>
      </c>
      <c r="G70" s="211"/>
      <c r="H70" s="150">
        <f>F70*G70</f>
        <v>0</v>
      </c>
    </row>
    <row r="71" spans="1:8" ht="16.5" x14ac:dyDescent="0.3">
      <c r="A71" s="260" t="s">
        <v>100</v>
      </c>
      <c r="B71" s="261"/>
      <c r="C71" s="261"/>
      <c r="D71" s="262"/>
      <c r="E71" s="150"/>
      <c r="F71" s="150">
        <f>F70+F69</f>
        <v>1172701268</v>
      </c>
      <c r="G71" s="210">
        <f>H71/F71</f>
        <v>0.4382745128915474</v>
      </c>
      <c r="H71" s="150">
        <f>H70+H69</f>
        <v>513965077</v>
      </c>
    </row>
  </sheetData>
  <mergeCells count="14">
    <mergeCell ref="C14:E14"/>
    <mergeCell ref="A1:H1"/>
    <mergeCell ref="C3:E3"/>
    <mergeCell ref="A9:B9"/>
    <mergeCell ref="K10:M10"/>
    <mergeCell ref="A12:H12"/>
    <mergeCell ref="A70:B70"/>
    <mergeCell ref="A71:D71"/>
    <mergeCell ref="A40:B40"/>
    <mergeCell ref="A41:B41"/>
    <mergeCell ref="A42:E42"/>
    <mergeCell ref="A45:H45"/>
    <mergeCell ref="C47:E47"/>
    <mergeCell ref="A69:B6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zoomScaleNormal="100" workbookViewId="0">
      <selection activeCell="E21" sqref="E21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18" bestFit="1" customWidth="1"/>
    <col min="6" max="6" width="13.28515625" style="18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3" customFormat="1" ht="49.5" x14ac:dyDescent="0.25">
      <c r="A1" s="31" t="s">
        <v>31</v>
      </c>
      <c r="B1" s="31" t="s">
        <v>1</v>
      </c>
      <c r="C1" s="32" t="s">
        <v>542</v>
      </c>
      <c r="D1" s="32" t="s">
        <v>543</v>
      </c>
      <c r="E1" s="32" t="s">
        <v>496</v>
      </c>
      <c r="F1" s="32" t="s">
        <v>497</v>
      </c>
      <c r="G1" s="32" t="s">
        <v>32</v>
      </c>
      <c r="H1" s="32" t="s">
        <v>33</v>
      </c>
    </row>
    <row r="2" spans="1:10" ht="16.5" x14ac:dyDescent="0.3">
      <c r="A2" s="34">
        <v>1</v>
      </c>
      <c r="B2" s="35" t="s">
        <v>19</v>
      </c>
      <c r="C2" s="36">
        <f>'Land, Stamp Duty and rent c (2)'!F13</f>
        <v>367956900</v>
      </c>
      <c r="D2" s="36">
        <f t="shared" ref="D2:D10" si="0">C2/10^7</f>
        <v>36.79569</v>
      </c>
      <c r="E2" s="36">
        <v>367956900</v>
      </c>
      <c r="F2" s="36">
        <f t="shared" ref="F2:F4" si="1">E2/10^7</f>
        <v>36.79569</v>
      </c>
      <c r="G2" s="37">
        <f>C2-E2</f>
        <v>0</v>
      </c>
      <c r="H2" s="37">
        <f>G2/10^7</f>
        <v>0</v>
      </c>
    </row>
    <row r="3" spans="1:10" ht="16.5" x14ac:dyDescent="0.3">
      <c r="A3" s="34">
        <v>2</v>
      </c>
      <c r="B3" s="35" t="s">
        <v>41</v>
      </c>
      <c r="C3" s="36">
        <f>ROUND('Rent Cost'!F67,0)</f>
        <v>52958946</v>
      </c>
      <c r="D3" s="36">
        <f t="shared" si="0"/>
        <v>5.2958945999999996</v>
      </c>
      <c r="E3" s="36">
        <v>52958946</v>
      </c>
      <c r="F3" s="36">
        <f t="shared" si="1"/>
        <v>5.2958945999999996</v>
      </c>
      <c r="G3" s="37">
        <f>C3-E3</f>
        <v>0</v>
      </c>
      <c r="H3" s="37">
        <f>G3/10^7</f>
        <v>0</v>
      </c>
    </row>
    <row r="4" spans="1:10" ht="31.5" x14ac:dyDescent="0.3">
      <c r="A4" s="34">
        <v>3</v>
      </c>
      <c r="B4" s="11" t="s">
        <v>128</v>
      </c>
      <c r="C4" s="246">
        <f>ROUND('Construction Cost'!D1625,0)</f>
        <v>388359536</v>
      </c>
      <c r="D4" s="246">
        <f t="shared" si="0"/>
        <v>38.835953600000003</v>
      </c>
      <c r="E4" s="246">
        <v>326774057</v>
      </c>
      <c r="F4" s="246">
        <f t="shared" si="1"/>
        <v>32.677405700000001</v>
      </c>
      <c r="G4" s="248">
        <f>C4-E4</f>
        <v>61585479</v>
      </c>
      <c r="H4" s="248">
        <f>G4/10^7</f>
        <v>6.1585479000000003</v>
      </c>
    </row>
    <row r="5" spans="1:10" ht="31.5" x14ac:dyDescent="0.3">
      <c r="A5" s="34">
        <v>4</v>
      </c>
      <c r="B5" s="11" t="s">
        <v>20</v>
      </c>
      <c r="C5" s="247"/>
      <c r="D5" s="247"/>
      <c r="E5" s="247"/>
      <c r="F5" s="247"/>
      <c r="G5" s="249"/>
      <c r="H5" s="249"/>
      <c r="I5" s="1"/>
      <c r="J5" s="2"/>
    </row>
    <row r="6" spans="1:10" ht="16.5" x14ac:dyDescent="0.3">
      <c r="A6" s="34">
        <v>5</v>
      </c>
      <c r="B6" s="40" t="s">
        <v>34</v>
      </c>
      <c r="C6" s="41">
        <f>'TDR &amp; Approval'!F112</f>
        <v>295474280</v>
      </c>
      <c r="D6" s="36">
        <f t="shared" si="0"/>
        <v>29.547428</v>
      </c>
      <c r="E6" s="41">
        <v>257684850</v>
      </c>
      <c r="F6" s="36">
        <f t="shared" ref="F6:F10" si="2">E6/10^7</f>
        <v>25.768484999999998</v>
      </c>
      <c r="G6" s="37">
        <f t="shared" ref="G6:G9" si="3">C6-E6</f>
        <v>37789430</v>
      </c>
      <c r="H6" s="37">
        <f t="shared" ref="H6:H10" si="4">G6/10^7</f>
        <v>3.7789429999999999</v>
      </c>
    </row>
    <row r="7" spans="1:10" ht="16.5" x14ac:dyDescent="0.3">
      <c r="A7" s="34">
        <v>6</v>
      </c>
      <c r="B7" s="42" t="s">
        <v>35</v>
      </c>
      <c r="C7" s="43">
        <f>Professional!E66</f>
        <v>27131105</v>
      </c>
      <c r="D7" s="36">
        <f t="shared" si="0"/>
        <v>2.7131105</v>
      </c>
      <c r="E7" s="43">
        <v>26859615</v>
      </c>
      <c r="F7" s="36">
        <f t="shared" si="2"/>
        <v>2.6859614999999999</v>
      </c>
      <c r="G7" s="37">
        <f t="shared" si="3"/>
        <v>271490</v>
      </c>
      <c r="H7" s="37">
        <f t="shared" si="4"/>
        <v>2.7149E-2</v>
      </c>
    </row>
    <row r="8" spans="1:10" ht="16.5" x14ac:dyDescent="0.3">
      <c r="A8" s="34">
        <v>7</v>
      </c>
      <c r="B8" s="38" t="s">
        <v>36</v>
      </c>
      <c r="C8" s="39">
        <f>Admin!F301</f>
        <v>46056475.000000007</v>
      </c>
      <c r="D8" s="36">
        <f t="shared" si="0"/>
        <v>4.6056475000000008</v>
      </c>
      <c r="E8" s="39">
        <v>41539260.400000006</v>
      </c>
      <c r="F8" s="36">
        <f t="shared" si="2"/>
        <v>4.1539260400000009</v>
      </c>
      <c r="G8" s="37">
        <f t="shared" si="3"/>
        <v>4517214.6000000015</v>
      </c>
      <c r="H8" s="37">
        <f t="shared" si="4"/>
        <v>0.45172146000000013</v>
      </c>
    </row>
    <row r="9" spans="1:10" ht="16.5" x14ac:dyDescent="0.3">
      <c r="A9" s="34">
        <v>8</v>
      </c>
      <c r="B9" s="38" t="s">
        <v>37</v>
      </c>
      <c r="C9" s="39">
        <f>MArketing!E65</f>
        <v>110568115</v>
      </c>
      <c r="D9" s="36">
        <f t="shared" si="0"/>
        <v>11.0568115</v>
      </c>
      <c r="E9" s="39">
        <v>82426974</v>
      </c>
      <c r="F9" s="36">
        <f t="shared" si="2"/>
        <v>8.2426974000000008</v>
      </c>
      <c r="G9" s="37">
        <f t="shared" si="3"/>
        <v>28141141</v>
      </c>
      <c r="H9" s="37">
        <f t="shared" si="4"/>
        <v>2.8141140999999998</v>
      </c>
    </row>
    <row r="10" spans="1:10" ht="16.5" x14ac:dyDescent="0.3">
      <c r="A10" s="34">
        <v>9</v>
      </c>
      <c r="B10" s="42" t="s">
        <v>38</v>
      </c>
      <c r="C10" s="43">
        <f>Interest!C18</f>
        <v>32518577</v>
      </c>
      <c r="D10" s="36">
        <f t="shared" si="0"/>
        <v>3.2518577</v>
      </c>
      <c r="E10" s="43">
        <v>23280567</v>
      </c>
      <c r="F10" s="36">
        <f t="shared" si="2"/>
        <v>2.3280566999999999</v>
      </c>
      <c r="G10" s="37">
        <f>C10-E10</f>
        <v>9238010</v>
      </c>
      <c r="H10" s="37">
        <f t="shared" si="4"/>
        <v>0.92380099999999998</v>
      </c>
    </row>
    <row r="11" spans="1:10" ht="16.5" x14ac:dyDescent="0.3">
      <c r="A11" s="34"/>
      <c r="B11" s="44" t="s">
        <v>29</v>
      </c>
      <c r="C11" s="45">
        <f>SUM(C2:C10)</f>
        <v>1321023934</v>
      </c>
      <c r="D11" s="45">
        <f>SUM(D2:D10)</f>
        <v>132.10239339999998</v>
      </c>
      <c r="E11" s="45">
        <f>SUM(E2:E10)</f>
        <v>1179481169.4000001</v>
      </c>
      <c r="F11" s="45">
        <f>SUM(F2:F10)</f>
        <v>117.94811694000001</v>
      </c>
      <c r="G11" s="46">
        <f t="shared" ref="G11:H11" si="5">SUM(G2:G10)</f>
        <v>141542764.59999999</v>
      </c>
      <c r="H11" s="46">
        <f t="shared" si="5"/>
        <v>14.154276459999998</v>
      </c>
    </row>
    <row r="13" spans="1:10" x14ac:dyDescent="0.25">
      <c r="C13" s="1">
        <v>500000000</v>
      </c>
    </row>
    <row r="14" spans="1:10" x14ac:dyDescent="0.25">
      <c r="C14" s="1">
        <f>C13-C10</f>
        <v>467481423</v>
      </c>
      <c r="D14"/>
      <c r="E14"/>
      <c r="F14"/>
    </row>
    <row r="15" spans="1:10" x14ac:dyDescent="0.25">
      <c r="D15"/>
      <c r="E15"/>
      <c r="F15"/>
    </row>
    <row r="16" spans="1:10" x14ac:dyDescent="0.25">
      <c r="C16" s="1">
        <f>SUM(C3:C9)</f>
        <v>920548457</v>
      </c>
      <c r="D16" s="1">
        <f t="shared" ref="D16:H16" si="6">SUM(D3:D9)</f>
        <v>92.054845700000001</v>
      </c>
      <c r="E16" s="1">
        <f t="shared" si="6"/>
        <v>788243702.39999998</v>
      </c>
      <c r="F16" s="1">
        <f t="shared" si="6"/>
        <v>78.824370239999993</v>
      </c>
      <c r="G16" s="1">
        <f t="shared" si="6"/>
        <v>132304754.59999999</v>
      </c>
      <c r="H16" s="1">
        <f t="shared" si="6"/>
        <v>13.230475459999999</v>
      </c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  <row r="26" spans="4:6" x14ac:dyDescent="0.25">
      <c r="D26"/>
      <c r="E26"/>
      <c r="F26"/>
    </row>
  </sheetData>
  <mergeCells count="6">
    <mergeCell ref="C4:C5"/>
    <mergeCell ref="D4:D5"/>
    <mergeCell ref="G4:G5"/>
    <mergeCell ref="H4:H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874E-5BFD-4A19-84F8-52510A8F5CCD}">
  <dimension ref="A1:M936"/>
  <sheetViews>
    <sheetView workbookViewId="0">
      <selection activeCell="I4" sqref="I4:L21"/>
    </sheetView>
  </sheetViews>
  <sheetFormatPr defaultColWidth="14.42578125" defaultRowHeight="16.5" x14ac:dyDescent="0.3"/>
  <cols>
    <col min="1" max="1" width="6.85546875" style="91" customWidth="1"/>
    <col min="2" max="2" width="16" style="91" bestFit="1" customWidth="1"/>
    <col min="3" max="3" width="11.42578125" style="91" customWidth="1"/>
    <col min="4" max="4" width="14.28515625" style="91" customWidth="1"/>
    <col min="5" max="5" width="16" style="91" customWidth="1"/>
    <col min="6" max="6" width="17.140625" style="91" customWidth="1"/>
    <col min="7" max="7" width="16.5703125" style="91" customWidth="1"/>
    <col min="8" max="8" width="17.42578125" style="91" customWidth="1"/>
    <col min="9" max="9" width="6.85546875" style="89" bestFit="1" customWidth="1"/>
    <col min="10" max="10" width="38.140625" style="89" bestFit="1" customWidth="1"/>
    <col min="11" max="11" width="15.28515625" style="90" customWidth="1"/>
    <col min="12" max="19" width="8.7109375" style="91" customWidth="1"/>
    <col min="20" max="16384" width="14.42578125" style="91"/>
  </cols>
  <sheetData>
    <row r="1" spans="1:13" x14ac:dyDescent="0.3">
      <c r="A1" s="251" t="s">
        <v>58</v>
      </c>
      <c r="B1" s="252"/>
      <c r="C1" s="252"/>
      <c r="D1" s="252"/>
      <c r="E1" s="252"/>
      <c r="F1" s="88"/>
      <c r="G1" s="88"/>
      <c r="H1" s="88"/>
    </row>
    <row r="2" spans="1:13" x14ac:dyDescent="0.3">
      <c r="A2" s="83" t="s">
        <v>31</v>
      </c>
      <c r="B2" s="84" t="s">
        <v>59</v>
      </c>
      <c r="C2" s="83" t="s">
        <v>0</v>
      </c>
      <c r="D2" s="92" t="s">
        <v>1</v>
      </c>
      <c r="E2" s="93" t="s">
        <v>60</v>
      </c>
      <c r="F2" s="93" t="s">
        <v>61</v>
      </c>
      <c r="G2" s="88"/>
      <c r="H2" s="88"/>
    </row>
    <row r="3" spans="1:13" x14ac:dyDescent="0.3">
      <c r="A3" s="83">
        <v>1</v>
      </c>
      <c r="B3" s="253" t="s">
        <v>102</v>
      </c>
      <c r="C3" s="254" t="s">
        <v>103</v>
      </c>
      <c r="D3" s="92" t="s">
        <v>104</v>
      </c>
      <c r="E3" s="93">
        <v>350400000</v>
      </c>
      <c r="F3" s="93">
        <f>E3</f>
        <v>350400000</v>
      </c>
      <c r="G3" s="88"/>
      <c r="H3" s="88"/>
    </row>
    <row r="4" spans="1:13" ht="15" customHeight="1" x14ac:dyDescent="0.3">
      <c r="A4" s="83">
        <v>2</v>
      </c>
      <c r="B4" s="253"/>
      <c r="C4" s="254"/>
      <c r="D4" s="92" t="s">
        <v>39</v>
      </c>
      <c r="E4" s="93">
        <v>17520000</v>
      </c>
      <c r="F4" s="93">
        <f>E4</f>
        <v>17520000</v>
      </c>
      <c r="G4" s="88"/>
      <c r="H4" s="88"/>
      <c r="I4" s="94" t="s">
        <v>31</v>
      </c>
      <c r="J4" s="94" t="s">
        <v>1</v>
      </c>
      <c r="K4" s="85"/>
      <c r="L4" s="83"/>
    </row>
    <row r="5" spans="1:13" x14ac:dyDescent="0.3">
      <c r="A5" s="83">
        <v>3</v>
      </c>
      <c r="B5" s="253"/>
      <c r="C5" s="254"/>
      <c r="D5" s="255" t="s">
        <v>40</v>
      </c>
      <c r="E5" s="93">
        <v>30000</v>
      </c>
      <c r="F5" s="93">
        <f t="shared" ref="F5:F6" si="0">E5</f>
        <v>30000</v>
      </c>
      <c r="G5" s="88"/>
      <c r="H5" s="88"/>
      <c r="I5" s="94">
        <v>1</v>
      </c>
      <c r="J5" s="94" t="s">
        <v>105</v>
      </c>
      <c r="K5" s="85">
        <v>58</v>
      </c>
      <c r="L5" s="83" t="s">
        <v>106</v>
      </c>
    </row>
    <row r="6" spans="1:13" x14ac:dyDescent="0.3">
      <c r="A6" s="83">
        <v>4</v>
      </c>
      <c r="B6" s="253"/>
      <c r="C6" s="254"/>
      <c r="D6" s="255"/>
      <c r="E6" s="93">
        <v>1900</v>
      </c>
      <c r="F6" s="93">
        <f t="shared" si="0"/>
        <v>1900</v>
      </c>
      <c r="G6" s="88"/>
      <c r="H6" s="88"/>
      <c r="I6" s="94">
        <v>2</v>
      </c>
      <c r="J6" s="94" t="s">
        <v>107</v>
      </c>
      <c r="K6" s="85">
        <v>38</v>
      </c>
      <c r="L6" s="83" t="s">
        <v>106</v>
      </c>
    </row>
    <row r="7" spans="1:13" x14ac:dyDescent="0.3">
      <c r="A7" s="83">
        <v>5</v>
      </c>
      <c r="B7" s="250" t="s">
        <v>108</v>
      </c>
      <c r="C7" s="250" t="s">
        <v>109</v>
      </c>
      <c r="D7" s="92" t="s">
        <v>39</v>
      </c>
      <c r="E7" s="93">
        <v>500</v>
      </c>
      <c r="F7" s="93">
        <f>E7</f>
        <v>500</v>
      </c>
      <c r="G7" s="88"/>
      <c r="H7" s="88"/>
      <c r="I7" s="94">
        <v>3</v>
      </c>
      <c r="J7" s="94" t="s">
        <v>110</v>
      </c>
      <c r="K7" s="85">
        <v>6</v>
      </c>
      <c r="L7" s="83" t="s">
        <v>106</v>
      </c>
    </row>
    <row r="8" spans="1:13" x14ac:dyDescent="0.3">
      <c r="A8" s="83">
        <v>6</v>
      </c>
      <c r="B8" s="250"/>
      <c r="C8" s="250"/>
      <c r="D8" s="95" t="s">
        <v>40</v>
      </c>
      <c r="E8" s="93">
        <v>1900</v>
      </c>
      <c r="F8" s="93">
        <f t="shared" ref="F8:F9" si="1">E8</f>
        <v>1900</v>
      </c>
      <c r="G8" s="88"/>
      <c r="H8" s="88"/>
      <c r="I8" s="94">
        <v>4</v>
      </c>
      <c r="J8" s="94" t="s">
        <v>111</v>
      </c>
      <c r="K8" s="85">
        <v>16000</v>
      </c>
      <c r="L8" s="83" t="s">
        <v>112</v>
      </c>
      <c r="M8" s="96"/>
    </row>
    <row r="9" spans="1:13" x14ac:dyDescent="0.3">
      <c r="A9" s="83">
        <v>7</v>
      </c>
      <c r="B9" s="250"/>
      <c r="C9" s="250"/>
      <c r="D9" s="82"/>
      <c r="E9" s="93">
        <v>100</v>
      </c>
      <c r="F9" s="93">
        <f t="shared" si="1"/>
        <v>100</v>
      </c>
      <c r="G9" s="88"/>
      <c r="H9" s="88"/>
      <c r="I9" s="94">
        <v>5</v>
      </c>
      <c r="J9" s="97" t="s">
        <v>113</v>
      </c>
      <c r="K9" s="86">
        <f>(K8*K5*12)</f>
        <v>11136000</v>
      </c>
      <c r="L9" s="98" t="s">
        <v>112</v>
      </c>
    </row>
    <row r="10" spans="1:13" x14ac:dyDescent="0.3">
      <c r="A10" s="83">
        <v>5</v>
      </c>
      <c r="B10" s="250" t="s">
        <v>114</v>
      </c>
      <c r="C10" s="250" t="s">
        <v>115</v>
      </c>
      <c r="D10" s="92" t="s">
        <v>39</v>
      </c>
      <c r="E10" s="93">
        <v>500</v>
      </c>
      <c r="F10" s="93">
        <f>E10</f>
        <v>500</v>
      </c>
      <c r="G10" s="88"/>
      <c r="H10" s="88"/>
      <c r="I10" s="94">
        <v>6</v>
      </c>
      <c r="J10" s="94" t="s">
        <v>116</v>
      </c>
      <c r="K10" s="85">
        <v>17000</v>
      </c>
      <c r="L10" s="83" t="s">
        <v>112</v>
      </c>
    </row>
    <row r="11" spans="1:13" x14ac:dyDescent="0.3">
      <c r="A11" s="83">
        <v>6</v>
      </c>
      <c r="B11" s="250"/>
      <c r="C11" s="250"/>
      <c r="D11" s="95" t="s">
        <v>40</v>
      </c>
      <c r="E11" s="93">
        <v>1900</v>
      </c>
      <c r="F11" s="93">
        <f t="shared" ref="F11:F12" si="2">E11</f>
        <v>1900</v>
      </c>
      <c r="G11" s="88"/>
      <c r="H11" s="88"/>
      <c r="I11" s="94">
        <v>7</v>
      </c>
      <c r="J11" s="97" t="s">
        <v>117</v>
      </c>
      <c r="K11" s="86">
        <f>K10*K5*12</f>
        <v>11832000</v>
      </c>
      <c r="L11" s="98" t="s">
        <v>112</v>
      </c>
    </row>
    <row r="12" spans="1:13" x14ac:dyDescent="0.3">
      <c r="A12" s="83">
        <v>7</v>
      </c>
      <c r="B12" s="250"/>
      <c r="C12" s="250"/>
      <c r="D12" s="82"/>
      <c r="E12" s="93">
        <v>100</v>
      </c>
      <c r="F12" s="93">
        <f t="shared" si="2"/>
        <v>100</v>
      </c>
      <c r="G12" s="88"/>
      <c r="H12" s="88"/>
      <c r="I12" s="94">
        <v>8</v>
      </c>
      <c r="J12" s="94" t="s">
        <v>118</v>
      </c>
      <c r="K12" s="85">
        <v>18000</v>
      </c>
      <c r="L12" s="83" t="s">
        <v>112</v>
      </c>
    </row>
    <row r="13" spans="1:13" x14ac:dyDescent="0.3">
      <c r="A13" s="98"/>
      <c r="B13" s="99" t="s">
        <v>50</v>
      </c>
      <c r="C13" s="82"/>
      <c r="D13" s="82"/>
      <c r="E13" s="87">
        <f>SUM(E3:E12)</f>
        <v>367956900</v>
      </c>
      <c r="F13" s="87">
        <f>SUM(F3:F12)</f>
        <v>367956900</v>
      </c>
      <c r="G13" s="88"/>
      <c r="H13" s="88"/>
      <c r="I13" s="94">
        <v>9</v>
      </c>
      <c r="J13" s="97" t="s">
        <v>119</v>
      </c>
      <c r="K13" s="86">
        <f>K12*K5*12</f>
        <v>12528000</v>
      </c>
      <c r="L13" s="98" t="s">
        <v>112</v>
      </c>
    </row>
    <row r="14" spans="1:13" x14ac:dyDescent="0.3">
      <c r="B14" s="100"/>
      <c r="D14" s="101"/>
      <c r="E14" s="88"/>
      <c r="F14" s="88"/>
      <c r="G14" s="88"/>
      <c r="H14" s="88"/>
      <c r="I14" s="94">
        <v>10</v>
      </c>
      <c r="J14" s="94" t="s">
        <v>120</v>
      </c>
      <c r="K14" s="85">
        <v>60000</v>
      </c>
      <c r="L14" s="98" t="s">
        <v>112</v>
      </c>
    </row>
    <row r="15" spans="1:13" x14ac:dyDescent="0.3">
      <c r="B15" s="100"/>
      <c r="D15" s="101"/>
      <c r="E15" s="88"/>
      <c r="F15" s="88"/>
      <c r="G15" s="88"/>
      <c r="H15" s="88"/>
      <c r="I15" s="94">
        <v>11</v>
      </c>
      <c r="J15" s="97" t="s">
        <v>121</v>
      </c>
      <c r="K15" s="86">
        <f>K14*K7</f>
        <v>360000</v>
      </c>
      <c r="L15" s="98" t="s">
        <v>112</v>
      </c>
    </row>
    <row r="16" spans="1:13" x14ac:dyDescent="0.3">
      <c r="B16" s="100"/>
      <c r="D16" s="101"/>
      <c r="E16" s="88"/>
      <c r="F16" s="88"/>
      <c r="G16" s="88"/>
      <c r="H16" s="88"/>
      <c r="I16" s="94">
        <v>12</v>
      </c>
      <c r="J16" s="94" t="s">
        <v>122</v>
      </c>
      <c r="K16" s="85">
        <v>15000</v>
      </c>
      <c r="L16" s="98" t="s">
        <v>112</v>
      </c>
    </row>
    <row r="17" spans="2:12" x14ac:dyDescent="0.3">
      <c r="B17" s="100"/>
      <c r="D17" s="101"/>
      <c r="E17" s="88"/>
      <c r="F17" s="88"/>
      <c r="G17" s="88"/>
      <c r="H17" s="88"/>
      <c r="I17" s="94">
        <v>13</v>
      </c>
      <c r="J17" s="97" t="s">
        <v>123</v>
      </c>
      <c r="K17" s="86">
        <f>K16*K6</f>
        <v>570000</v>
      </c>
      <c r="L17" s="98" t="s">
        <v>112</v>
      </c>
    </row>
    <row r="18" spans="2:12" x14ac:dyDescent="0.3">
      <c r="B18" s="100"/>
      <c r="D18" s="101"/>
      <c r="E18" s="88"/>
      <c r="F18" s="88"/>
      <c r="G18" s="88"/>
      <c r="H18" s="88"/>
      <c r="I18" s="94">
        <v>14</v>
      </c>
      <c r="J18" s="94" t="s">
        <v>124</v>
      </c>
      <c r="K18" s="85">
        <v>20000</v>
      </c>
      <c r="L18" s="98" t="s">
        <v>112</v>
      </c>
    </row>
    <row r="19" spans="2:12" x14ac:dyDescent="0.3">
      <c r="B19" s="100"/>
      <c r="D19" s="101"/>
      <c r="E19" s="88"/>
      <c r="F19" s="88"/>
      <c r="G19" s="88"/>
      <c r="H19" s="88"/>
      <c r="I19" s="94">
        <v>15</v>
      </c>
      <c r="J19" s="97" t="s">
        <v>125</v>
      </c>
      <c r="K19" s="86">
        <f>K18*K5</f>
        <v>1160000</v>
      </c>
      <c r="L19" s="98" t="s">
        <v>112</v>
      </c>
    </row>
    <row r="20" spans="2:12" x14ac:dyDescent="0.3">
      <c r="B20" s="100"/>
      <c r="D20" s="101"/>
      <c r="E20" s="88"/>
      <c r="F20" s="88"/>
      <c r="G20" s="88"/>
      <c r="H20" s="88"/>
      <c r="I20" s="94">
        <v>16</v>
      </c>
      <c r="J20" s="97" t="s">
        <v>126</v>
      </c>
      <c r="K20" s="86">
        <f>(K8*K5)</f>
        <v>928000</v>
      </c>
      <c r="L20" s="98" t="s">
        <v>112</v>
      </c>
    </row>
    <row r="21" spans="2:12" x14ac:dyDescent="0.3">
      <c r="B21" s="100"/>
      <c r="D21" s="101"/>
      <c r="E21" s="88"/>
      <c r="F21" s="88"/>
      <c r="G21" s="88"/>
      <c r="H21" s="88"/>
      <c r="I21" s="94">
        <v>17</v>
      </c>
      <c r="J21" s="97" t="s">
        <v>127</v>
      </c>
      <c r="K21" s="86">
        <f>K9+K11+K13+K15+K17+K19+K20</f>
        <v>38514000</v>
      </c>
      <c r="L21" s="98" t="s">
        <v>112</v>
      </c>
    </row>
    <row r="22" spans="2:12" x14ac:dyDescent="0.3">
      <c r="B22" s="100"/>
      <c r="D22" s="101"/>
      <c r="E22" s="88"/>
      <c r="F22" s="88"/>
      <c r="G22" s="88"/>
      <c r="H22" s="88"/>
    </row>
    <row r="23" spans="2:12" x14ac:dyDescent="0.3">
      <c r="B23" s="100"/>
      <c r="D23" s="101"/>
      <c r="E23" s="88"/>
      <c r="F23" s="88"/>
      <c r="G23" s="88"/>
      <c r="H23" s="88"/>
    </row>
    <row r="24" spans="2:12" x14ac:dyDescent="0.3">
      <c r="B24" s="100"/>
      <c r="D24" s="101"/>
      <c r="E24" s="88"/>
      <c r="F24" s="88"/>
      <c r="G24" s="88"/>
      <c r="H24" s="88"/>
    </row>
    <row r="25" spans="2:12" x14ac:dyDescent="0.3">
      <c r="B25" s="100"/>
      <c r="D25" s="101"/>
      <c r="E25" s="88"/>
      <c r="F25" s="88"/>
      <c r="G25" s="88"/>
      <c r="H25" s="88"/>
      <c r="I25" s="102"/>
    </row>
    <row r="26" spans="2:12" x14ac:dyDescent="0.3">
      <c r="B26" s="100"/>
      <c r="D26" s="101"/>
      <c r="E26" s="88"/>
      <c r="F26" s="88"/>
      <c r="G26" s="88"/>
      <c r="H26" s="88"/>
    </row>
    <row r="27" spans="2:12" x14ac:dyDescent="0.3">
      <c r="B27" s="100"/>
      <c r="D27" s="101"/>
      <c r="E27" s="88"/>
      <c r="F27" s="88"/>
      <c r="G27" s="88"/>
      <c r="H27" s="88"/>
    </row>
    <row r="28" spans="2:12" x14ac:dyDescent="0.3">
      <c r="B28" s="100"/>
      <c r="D28" s="101"/>
      <c r="E28" s="88"/>
      <c r="F28" s="88"/>
      <c r="G28" s="88"/>
      <c r="H28" s="88"/>
    </row>
    <row r="29" spans="2:12" x14ac:dyDescent="0.3">
      <c r="B29" s="100"/>
      <c r="D29" s="101"/>
      <c r="E29" s="88"/>
      <c r="F29" s="88"/>
      <c r="G29" s="88"/>
      <c r="H29" s="88"/>
    </row>
    <row r="30" spans="2:12" x14ac:dyDescent="0.3">
      <c r="B30" s="100"/>
      <c r="D30" s="101"/>
      <c r="E30" s="88"/>
      <c r="F30" s="88"/>
      <c r="G30" s="88"/>
      <c r="H30" s="88"/>
    </row>
    <row r="31" spans="2:12" x14ac:dyDescent="0.3">
      <c r="B31" s="100"/>
      <c r="D31" s="101"/>
      <c r="E31" s="88"/>
      <c r="F31" s="88"/>
      <c r="G31" s="88"/>
      <c r="H31" s="88"/>
    </row>
    <row r="32" spans="2:12" x14ac:dyDescent="0.3">
      <c r="B32" s="100"/>
      <c r="D32" s="101"/>
      <c r="E32" s="88"/>
      <c r="F32" s="88"/>
      <c r="G32" s="88"/>
      <c r="H32" s="88"/>
    </row>
    <row r="33" spans="2:8" x14ac:dyDescent="0.3">
      <c r="B33" s="100"/>
      <c r="D33" s="101"/>
      <c r="E33" s="88"/>
      <c r="F33" s="88"/>
      <c r="G33" s="88"/>
      <c r="H33" s="88"/>
    </row>
    <row r="34" spans="2:8" x14ac:dyDescent="0.3">
      <c r="B34" s="100"/>
      <c r="D34" s="101"/>
      <c r="E34" s="88"/>
      <c r="F34" s="88"/>
      <c r="G34" s="88"/>
      <c r="H34" s="88"/>
    </row>
    <row r="35" spans="2:8" x14ac:dyDescent="0.3">
      <c r="B35" s="100"/>
      <c r="D35" s="101"/>
      <c r="E35" s="88"/>
      <c r="F35" s="88"/>
      <c r="G35" s="88"/>
      <c r="H35" s="88"/>
    </row>
    <row r="36" spans="2:8" x14ac:dyDescent="0.3">
      <c r="B36" s="100"/>
      <c r="D36" s="101"/>
      <c r="E36" s="88"/>
      <c r="F36" s="88"/>
      <c r="G36" s="88"/>
      <c r="H36" s="88"/>
    </row>
    <row r="37" spans="2:8" x14ac:dyDescent="0.3">
      <c r="B37" s="100"/>
      <c r="D37" s="101"/>
      <c r="E37" s="88"/>
      <c r="F37" s="88"/>
      <c r="G37" s="88"/>
      <c r="H37" s="88"/>
    </row>
    <row r="38" spans="2:8" x14ac:dyDescent="0.3">
      <c r="B38" s="100"/>
      <c r="D38" s="101"/>
      <c r="E38" s="88"/>
      <c r="F38" s="88"/>
      <c r="G38" s="88"/>
      <c r="H38" s="88"/>
    </row>
    <row r="39" spans="2:8" x14ac:dyDescent="0.3">
      <c r="B39" s="100"/>
      <c r="D39" s="101"/>
      <c r="E39" s="88"/>
      <c r="F39" s="88"/>
      <c r="G39" s="88"/>
      <c r="H39" s="88"/>
    </row>
    <row r="40" spans="2:8" x14ac:dyDescent="0.3">
      <c r="B40" s="100"/>
      <c r="D40" s="101"/>
      <c r="E40" s="88"/>
      <c r="F40" s="88"/>
      <c r="G40" s="88"/>
      <c r="H40" s="88"/>
    </row>
    <row r="41" spans="2:8" x14ac:dyDescent="0.3">
      <c r="B41" s="100"/>
      <c r="D41" s="101"/>
      <c r="E41" s="88"/>
      <c r="F41" s="88"/>
      <c r="G41" s="88"/>
      <c r="H41" s="88"/>
    </row>
    <row r="42" spans="2:8" x14ac:dyDescent="0.3">
      <c r="B42" s="100"/>
      <c r="D42" s="101"/>
      <c r="E42" s="88"/>
      <c r="F42" s="88"/>
      <c r="G42" s="88"/>
      <c r="H42" s="88"/>
    </row>
    <row r="43" spans="2:8" x14ac:dyDescent="0.3">
      <c r="B43" s="100"/>
      <c r="D43" s="101"/>
      <c r="E43" s="88"/>
      <c r="F43" s="88"/>
      <c r="G43" s="88"/>
      <c r="H43" s="88"/>
    </row>
    <row r="44" spans="2:8" x14ac:dyDescent="0.3">
      <c r="B44" s="100"/>
      <c r="D44" s="101"/>
      <c r="E44" s="88"/>
      <c r="F44" s="88"/>
      <c r="G44" s="88"/>
      <c r="H44" s="88"/>
    </row>
    <row r="45" spans="2:8" x14ac:dyDescent="0.3">
      <c r="B45" s="100"/>
      <c r="D45" s="101"/>
      <c r="E45" s="88"/>
      <c r="F45" s="88"/>
      <c r="G45" s="88"/>
      <c r="H45" s="88"/>
    </row>
    <row r="46" spans="2:8" x14ac:dyDescent="0.3">
      <c r="B46" s="100"/>
      <c r="D46" s="101"/>
      <c r="E46" s="88"/>
      <c r="F46" s="88"/>
      <c r="G46" s="88"/>
      <c r="H46" s="88"/>
    </row>
    <row r="47" spans="2:8" x14ac:dyDescent="0.3">
      <c r="B47" s="100"/>
      <c r="D47" s="101"/>
      <c r="E47" s="88"/>
      <c r="F47" s="88"/>
      <c r="G47" s="88"/>
      <c r="H47" s="88"/>
    </row>
    <row r="48" spans="2:8" x14ac:dyDescent="0.3">
      <c r="B48" s="100"/>
      <c r="D48" s="101"/>
      <c r="E48" s="88"/>
      <c r="F48" s="88"/>
      <c r="G48" s="88"/>
      <c r="H48" s="88"/>
    </row>
    <row r="49" spans="2:8" x14ac:dyDescent="0.3">
      <c r="B49" s="100"/>
      <c r="D49" s="101"/>
      <c r="E49" s="88"/>
      <c r="F49" s="88"/>
      <c r="G49" s="88"/>
      <c r="H49" s="88"/>
    </row>
    <row r="50" spans="2:8" x14ac:dyDescent="0.3">
      <c r="B50" s="100"/>
      <c r="D50" s="101"/>
      <c r="E50" s="88"/>
      <c r="F50" s="88"/>
      <c r="G50" s="88"/>
      <c r="H50" s="88"/>
    </row>
    <row r="51" spans="2:8" x14ac:dyDescent="0.3">
      <c r="B51" s="100"/>
      <c r="D51" s="101"/>
      <c r="E51" s="88"/>
      <c r="F51" s="88"/>
      <c r="G51" s="88"/>
      <c r="H51" s="88"/>
    </row>
    <row r="52" spans="2:8" x14ac:dyDescent="0.3">
      <c r="B52" s="100"/>
      <c r="D52" s="101"/>
      <c r="E52" s="88"/>
      <c r="F52" s="88"/>
      <c r="G52" s="88"/>
      <c r="H52" s="88"/>
    </row>
    <row r="53" spans="2:8" x14ac:dyDescent="0.3">
      <c r="B53" s="100"/>
      <c r="D53" s="101"/>
      <c r="E53" s="88"/>
      <c r="F53" s="88"/>
      <c r="G53" s="88"/>
      <c r="H53" s="88"/>
    </row>
    <row r="54" spans="2:8" x14ac:dyDescent="0.3">
      <c r="B54" s="100"/>
      <c r="D54" s="101"/>
      <c r="E54" s="88"/>
      <c r="F54" s="88"/>
      <c r="G54" s="88"/>
      <c r="H54" s="88"/>
    </row>
    <row r="55" spans="2:8" x14ac:dyDescent="0.3">
      <c r="B55" s="100"/>
      <c r="D55" s="101"/>
      <c r="E55" s="88"/>
      <c r="F55" s="88"/>
      <c r="G55" s="88"/>
      <c r="H55" s="88"/>
    </row>
    <row r="56" spans="2:8" x14ac:dyDescent="0.3">
      <c r="B56" s="100"/>
      <c r="D56" s="101"/>
      <c r="E56" s="88"/>
      <c r="F56" s="88"/>
      <c r="G56" s="88"/>
      <c r="H56" s="88"/>
    </row>
    <row r="57" spans="2:8" x14ac:dyDescent="0.3">
      <c r="B57" s="100"/>
      <c r="D57" s="101"/>
      <c r="E57" s="88"/>
      <c r="F57" s="88"/>
      <c r="G57" s="88"/>
      <c r="H57" s="88"/>
    </row>
    <row r="58" spans="2:8" x14ac:dyDescent="0.3">
      <c r="B58" s="100"/>
      <c r="D58" s="101"/>
      <c r="E58" s="88"/>
      <c r="F58" s="88"/>
      <c r="G58" s="88"/>
      <c r="H58" s="88"/>
    </row>
    <row r="59" spans="2:8" x14ac:dyDescent="0.3">
      <c r="B59" s="100"/>
      <c r="D59" s="101"/>
      <c r="E59" s="88"/>
      <c r="F59" s="88"/>
      <c r="G59" s="88"/>
      <c r="H59" s="88"/>
    </row>
    <row r="60" spans="2:8" x14ac:dyDescent="0.3">
      <c r="B60" s="100"/>
      <c r="D60" s="101"/>
      <c r="E60" s="88"/>
      <c r="F60" s="88"/>
      <c r="G60" s="88"/>
      <c r="H60" s="88"/>
    </row>
    <row r="61" spans="2:8" x14ac:dyDescent="0.3">
      <c r="B61" s="100"/>
      <c r="D61" s="101"/>
      <c r="E61" s="88"/>
      <c r="F61" s="88"/>
      <c r="G61" s="88"/>
      <c r="H61" s="88"/>
    </row>
    <row r="62" spans="2:8" x14ac:dyDescent="0.3">
      <c r="B62" s="100"/>
      <c r="D62" s="101"/>
      <c r="E62" s="88"/>
      <c r="F62" s="88"/>
      <c r="G62" s="88"/>
      <c r="H62" s="88"/>
    </row>
    <row r="63" spans="2:8" x14ac:dyDescent="0.3">
      <c r="B63" s="100"/>
      <c r="D63" s="101"/>
      <c r="E63" s="88"/>
      <c r="F63" s="88"/>
      <c r="G63" s="88"/>
      <c r="H63" s="88"/>
    </row>
    <row r="64" spans="2:8" x14ac:dyDescent="0.3">
      <c r="B64" s="100"/>
      <c r="D64" s="101"/>
      <c r="E64" s="88"/>
      <c r="F64" s="88"/>
      <c r="G64" s="88"/>
      <c r="H64" s="88"/>
    </row>
    <row r="65" spans="2:8" x14ac:dyDescent="0.3">
      <c r="B65" s="100"/>
      <c r="D65" s="101"/>
      <c r="E65" s="88"/>
      <c r="F65" s="88"/>
      <c r="G65" s="88"/>
      <c r="H65" s="88"/>
    </row>
    <row r="66" spans="2:8" x14ac:dyDescent="0.3">
      <c r="B66" s="100"/>
      <c r="D66" s="101"/>
      <c r="E66" s="88"/>
      <c r="F66" s="88"/>
      <c r="G66" s="88"/>
      <c r="H66" s="88"/>
    </row>
    <row r="67" spans="2:8" x14ac:dyDescent="0.3">
      <c r="B67" s="100"/>
      <c r="D67" s="101"/>
      <c r="E67" s="88"/>
      <c r="F67" s="88"/>
      <c r="G67" s="88"/>
      <c r="H67" s="88"/>
    </row>
    <row r="68" spans="2:8" x14ac:dyDescent="0.3">
      <c r="B68" s="100"/>
      <c r="D68" s="101"/>
      <c r="E68" s="88"/>
      <c r="F68" s="88"/>
      <c r="G68" s="88"/>
      <c r="H68" s="88"/>
    </row>
    <row r="69" spans="2:8" x14ac:dyDescent="0.3">
      <c r="B69" s="100"/>
      <c r="D69" s="101"/>
      <c r="E69" s="88"/>
      <c r="F69" s="88"/>
      <c r="G69" s="88"/>
      <c r="H69" s="88"/>
    </row>
    <row r="70" spans="2:8" x14ac:dyDescent="0.3">
      <c r="B70" s="100"/>
      <c r="D70" s="101"/>
      <c r="E70" s="88"/>
      <c r="F70" s="88"/>
      <c r="G70" s="88"/>
      <c r="H70" s="88"/>
    </row>
    <row r="71" spans="2:8" x14ac:dyDescent="0.3">
      <c r="B71" s="100"/>
      <c r="D71" s="101"/>
      <c r="E71" s="88"/>
      <c r="F71" s="88"/>
      <c r="G71" s="88"/>
      <c r="H71" s="88"/>
    </row>
    <row r="72" spans="2:8" x14ac:dyDescent="0.3">
      <c r="B72" s="100"/>
      <c r="D72" s="101"/>
      <c r="E72" s="88"/>
      <c r="F72" s="88"/>
      <c r="G72" s="88"/>
      <c r="H72" s="88"/>
    </row>
    <row r="73" spans="2:8" x14ac:dyDescent="0.3">
      <c r="B73" s="100"/>
      <c r="D73" s="101"/>
      <c r="E73" s="88"/>
      <c r="F73" s="88"/>
      <c r="G73" s="88"/>
      <c r="H73" s="88"/>
    </row>
    <row r="74" spans="2:8" x14ac:dyDescent="0.3">
      <c r="B74" s="100"/>
      <c r="D74" s="101"/>
      <c r="E74" s="88"/>
      <c r="F74" s="88"/>
      <c r="G74" s="88"/>
      <c r="H74" s="88"/>
    </row>
    <row r="75" spans="2:8" x14ac:dyDescent="0.3">
      <c r="B75" s="100"/>
      <c r="D75" s="101"/>
      <c r="E75" s="88"/>
      <c r="F75" s="88"/>
      <c r="G75" s="88"/>
      <c r="H75" s="88"/>
    </row>
    <row r="76" spans="2:8" x14ac:dyDescent="0.3">
      <c r="B76" s="100"/>
      <c r="D76" s="101"/>
      <c r="E76" s="88"/>
      <c r="F76" s="88"/>
      <c r="G76" s="88"/>
      <c r="H76" s="88"/>
    </row>
    <row r="77" spans="2:8" x14ac:dyDescent="0.3">
      <c r="B77" s="100"/>
      <c r="D77" s="101"/>
      <c r="E77" s="88"/>
      <c r="F77" s="88"/>
      <c r="G77" s="88"/>
      <c r="H77" s="88"/>
    </row>
    <row r="78" spans="2:8" x14ac:dyDescent="0.3">
      <c r="B78" s="100"/>
      <c r="D78" s="101"/>
      <c r="E78" s="88"/>
      <c r="F78" s="88"/>
      <c r="G78" s="88"/>
      <c r="H78" s="88"/>
    </row>
    <row r="79" spans="2:8" x14ac:dyDescent="0.3">
      <c r="B79" s="100"/>
      <c r="D79" s="101"/>
      <c r="E79" s="88"/>
      <c r="F79" s="88"/>
      <c r="G79" s="88"/>
      <c r="H79" s="88"/>
    </row>
    <row r="80" spans="2:8" x14ac:dyDescent="0.3">
      <c r="B80" s="100"/>
      <c r="D80" s="101"/>
      <c r="E80" s="88"/>
      <c r="F80" s="88"/>
      <c r="G80" s="88"/>
      <c r="H80" s="88"/>
    </row>
    <row r="81" spans="2:8" x14ac:dyDescent="0.3">
      <c r="B81" s="100"/>
      <c r="D81" s="101"/>
      <c r="E81" s="88"/>
      <c r="F81" s="88"/>
      <c r="G81" s="88"/>
      <c r="H81" s="88"/>
    </row>
    <row r="82" spans="2:8" x14ac:dyDescent="0.3">
      <c r="B82" s="100"/>
      <c r="D82" s="101"/>
      <c r="E82" s="88"/>
      <c r="F82" s="88"/>
      <c r="G82" s="88"/>
      <c r="H82" s="88"/>
    </row>
    <row r="83" spans="2:8" x14ac:dyDescent="0.3">
      <c r="B83" s="100"/>
      <c r="D83" s="101"/>
      <c r="E83" s="88"/>
      <c r="F83" s="88"/>
      <c r="G83" s="88"/>
      <c r="H83" s="88"/>
    </row>
    <row r="84" spans="2:8" x14ac:dyDescent="0.3">
      <c r="B84" s="100"/>
      <c r="D84" s="101"/>
      <c r="E84" s="88"/>
      <c r="F84" s="88"/>
      <c r="G84" s="88"/>
      <c r="H84" s="88"/>
    </row>
    <row r="85" spans="2:8" x14ac:dyDescent="0.3">
      <c r="B85" s="100"/>
      <c r="D85" s="101"/>
      <c r="E85" s="88"/>
      <c r="F85" s="88"/>
      <c r="G85" s="88"/>
      <c r="H85" s="88"/>
    </row>
    <row r="86" spans="2:8" x14ac:dyDescent="0.3">
      <c r="B86" s="100"/>
      <c r="D86" s="101"/>
      <c r="E86" s="88"/>
      <c r="F86" s="88"/>
      <c r="G86" s="88"/>
      <c r="H86" s="88"/>
    </row>
    <row r="87" spans="2:8" x14ac:dyDescent="0.3">
      <c r="B87" s="100"/>
      <c r="D87" s="101"/>
      <c r="E87" s="88"/>
      <c r="F87" s="88"/>
      <c r="G87" s="88"/>
      <c r="H87" s="88"/>
    </row>
    <row r="88" spans="2:8" x14ac:dyDescent="0.3">
      <c r="B88" s="100"/>
      <c r="D88" s="101"/>
      <c r="E88" s="88"/>
      <c r="F88" s="88"/>
      <c r="G88" s="88"/>
      <c r="H88" s="88"/>
    </row>
    <row r="89" spans="2:8" x14ac:dyDescent="0.3">
      <c r="B89" s="100"/>
      <c r="D89" s="101"/>
      <c r="E89" s="88"/>
      <c r="F89" s="88"/>
      <c r="G89" s="88"/>
      <c r="H89" s="88"/>
    </row>
    <row r="90" spans="2:8" x14ac:dyDescent="0.3">
      <c r="B90" s="100"/>
      <c r="D90" s="101"/>
      <c r="E90" s="88"/>
      <c r="F90" s="88"/>
      <c r="G90" s="88"/>
      <c r="H90" s="88"/>
    </row>
    <row r="91" spans="2:8" x14ac:dyDescent="0.3">
      <c r="B91" s="100"/>
      <c r="D91" s="101"/>
      <c r="E91" s="88"/>
      <c r="F91" s="88"/>
      <c r="G91" s="88"/>
      <c r="H91" s="88"/>
    </row>
    <row r="92" spans="2:8" x14ac:dyDescent="0.3">
      <c r="B92" s="100"/>
      <c r="D92" s="101"/>
      <c r="E92" s="88"/>
      <c r="F92" s="88"/>
      <c r="G92" s="88"/>
      <c r="H92" s="88"/>
    </row>
    <row r="93" spans="2:8" x14ac:dyDescent="0.3">
      <c r="B93" s="100"/>
      <c r="D93" s="101"/>
      <c r="E93" s="88"/>
      <c r="F93" s="88"/>
      <c r="G93" s="88"/>
      <c r="H93" s="88"/>
    </row>
    <row r="94" spans="2:8" x14ac:dyDescent="0.3">
      <c r="B94" s="100"/>
      <c r="D94" s="101"/>
      <c r="E94" s="88"/>
      <c r="F94" s="88"/>
      <c r="G94" s="88"/>
      <c r="H94" s="88"/>
    </row>
    <row r="95" spans="2:8" x14ac:dyDescent="0.3">
      <c r="B95" s="100"/>
      <c r="D95" s="101"/>
      <c r="E95" s="88"/>
      <c r="F95" s="88"/>
      <c r="G95" s="88"/>
      <c r="H95" s="88"/>
    </row>
    <row r="96" spans="2:8" x14ac:dyDescent="0.3">
      <c r="B96" s="100"/>
      <c r="D96" s="101"/>
      <c r="E96" s="88"/>
      <c r="F96" s="88"/>
      <c r="G96" s="88"/>
      <c r="H96" s="88"/>
    </row>
    <row r="97" spans="2:8" x14ac:dyDescent="0.3">
      <c r="B97" s="100"/>
      <c r="D97" s="101"/>
      <c r="E97" s="88"/>
      <c r="F97" s="88"/>
      <c r="G97" s="88"/>
      <c r="H97" s="88"/>
    </row>
    <row r="98" spans="2:8" x14ac:dyDescent="0.3">
      <c r="B98" s="100"/>
      <c r="D98" s="101"/>
      <c r="E98" s="88"/>
      <c r="F98" s="88"/>
      <c r="G98" s="88"/>
      <c r="H98" s="88"/>
    </row>
    <row r="99" spans="2:8" x14ac:dyDescent="0.3">
      <c r="B99" s="100"/>
      <c r="D99" s="101"/>
      <c r="E99" s="88"/>
      <c r="F99" s="88"/>
      <c r="G99" s="88"/>
      <c r="H99" s="88"/>
    </row>
    <row r="100" spans="2:8" x14ac:dyDescent="0.3">
      <c r="B100" s="100"/>
      <c r="D100" s="101"/>
      <c r="E100" s="88"/>
      <c r="F100" s="88"/>
      <c r="G100" s="88"/>
      <c r="H100" s="88"/>
    </row>
    <row r="101" spans="2:8" x14ac:dyDescent="0.3">
      <c r="B101" s="100"/>
      <c r="D101" s="101"/>
      <c r="E101" s="88"/>
      <c r="F101" s="88"/>
      <c r="G101" s="88"/>
      <c r="H101" s="88"/>
    </row>
    <row r="102" spans="2:8" x14ac:dyDescent="0.3">
      <c r="B102" s="100"/>
      <c r="D102" s="101"/>
      <c r="E102" s="88"/>
      <c r="F102" s="88"/>
      <c r="G102" s="88"/>
      <c r="H102" s="88"/>
    </row>
    <row r="103" spans="2:8" x14ac:dyDescent="0.3">
      <c r="B103" s="100"/>
      <c r="D103" s="101"/>
      <c r="E103" s="88"/>
      <c r="F103" s="88"/>
      <c r="G103" s="88"/>
      <c r="H103" s="88"/>
    </row>
    <row r="104" spans="2:8" x14ac:dyDescent="0.3">
      <c r="B104" s="100"/>
      <c r="D104" s="101"/>
      <c r="E104" s="88"/>
      <c r="F104" s="88"/>
      <c r="G104" s="88"/>
      <c r="H104" s="88"/>
    </row>
    <row r="105" spans="2:8" x14ac:dyDescent="0.3">
      <c r="B105" s="100"/>
      <c r="D105" s="101"/>
      <c r="E105" s="88"/>
      <c r="F105" s="88"/>
      <c r="G105" s="88"/>
      <c r="H105" s="88"/>
    </row>
    <row r="106" spans="2:8" x14ac:dyDescent="0.3">
      <c r="B106" s="100"/>
      <c r="D106" s="101"/>
      <c r="E106" s="88"/>
      <c r="F106" s="88"/>
      <c r="G106" s="88"/>
      <c r="H106" s="88"/>
    </row>
    <row r="107" spans="2:8" x14ac:dyDescent="0.3">
      <c r="B107" s="100"/>
      <c r="D107" s="101"/>
      <c r="E107" s="88"/>
      <c r="F107" s="88"/>
      <c r="G107" s="88"/>
      <c r="H107" s="88"/>
    </row>
    <row r="108" spans="2:8" x14ac:dyDescent="0.3">
      <c r="B108" s="100"/>
      <c r="D108" s="101"/>
      <c r="E108" s="88"/>
      <c r="F108" s="88"/>
      <c r="G108" s="88"/>
      <c r="H108" s="88"/>
    </row>
    <row r="109" spans="2:8" x14ac:dyDescent="0.3">
      <c r="B109" s="100"/>
      <c r="D109" s="101"/>
      <c r="E109" s="88"/>
      <c r="F109" s="88"/>
      <c r="G109" s="88"/>
      <c r="H109" s="88"/>
    </row>
    <row r="110" spans="2:8" x14ac:dyDescent="0.3">
      <c r="B110" s="100"/>
      <c r="D110" s="101"/>
      <c r="E110" s="88"/>
      <c r="F110" s="88"/>
      <c r="G110" s="88"/>
      <c r="H110" s="88"/>
    </row>
    <row r="111" spans="2:8" x14ac:dyDescent="0.3">
      <c r="B111" s="100"/>
      <c r="D111" s="101"/>
      <c r="E111" s="88"/>
      <c r="F111" s="88"/>
      <c r="G111" s="88"/>
      <c r="H111" s="88"/>
    </row>
    <row r="112" spans="2:8" x14ac:dyDescent="0.3">
      <c r="B112" s="100"/>
      <c r="D112" s="101"/>
      <c r="E112" s="88"/>
      <c r="F112" s="88"/>
      <c r="G112" s="88"/>
      <c r="H112" s="88"/>
    </row>
    <row r="113" spans="2:8" x14ac:dyDescent="0.3">
      <c r="B113" s="100"/>
      <c r="D113" s="101"/>
      <c r="E113" s="88"/>
      <c r="F113" s="88"/>
      <c r="G113" s="88"/>
      <c r="H113" s="88"/>
    </row>
    <row r="114" spans="2:8" x14ac:dyDescent="0.3">
      <c r="B114" s="100"/>
      <c r="D114" s="101"/>
      <c r="E114" s="88"/>
      <c r="F114" s="88"/>
      <c r="G114" s="88"/>
      <c r="H114" s="88"/>
    </row>
    <row r="115" spans="2:8" x14ac:dyDescent="0.3">
      <c r="B115" s="100"/>
      <c r="D115" s="101"/>
      <c r="E115" s="88"/>
      <c r="F115" s="88"/>
      <c r="G115" s="88"/>
      <c r="H115" s="88"/>
    </row>
    <row r="116" spans="2:8" x14ac:dyDescent="0.3">
      <c r="B116" s="100"/>
      <c r="D116" s="101"/>
      <c r="E116" s="88"/>
      <c r="F116" s="88"/>
      <c r="G116" s="88"/>
      <c r="H116" s="88"/>
    </row>
    <row r="117" spans="2:8" x14ac:dyDescent="0.3">
      <c r="B117" s="100"/>
      <c r="D117" s="101"/>
      <c r="E117" s="88"/>
      <c r="F117" s="88"/>
      <c r="G117" s="88"/>
      <c r="H117" s="88"/>
    </row>
    <row r="118" spans="2:8" x14ac:dyDescent="0.3">
      <c r="B118" s="100"/>
      <c r="D118" s="101"/>
      <c r="E118" s="88"/>
      <c r="F118" s="88"/>
      <c r="G118" s="88"/>
      <c r="H118" s="88"/>
    </row>
    <row r="119" spans="2:8" x14ac:dyDescent="0.3">
      <c r="B119" s="100"/>
      <c r="D119" s="101"/>
      <c r="E119" s="88"/>
      <c r="F119" s="88"/>
      <c r="G119" s="88"/>
      <c r="H119" s="88"/>
    </row>
    <row r="120" spans="2:8" x14ac:dyDescent="0.3">
      <c r="B120" s="100"/>
      <c r="D120" s="101"/>
      <c r="E120" s="88"/>
      <c r="F120" s="88"/>
      <c r="G120" s="88"/>
      <c r="H120" s="88"/>
    </row>
    <row r="121" spans="2:8" x14ac:dyDescent="0.3">
      <c r="B121" s="100"/>
      <c r="D121" s="101"/>
      <c r="E121" s="88"/>
      <c r="F121" s="88"/>
      <c r="G121" s="88"/>
      <c r="H121" s="88"/>
    </row>
    <row r="122" spans="2:8" x14ac:dyDescent="0.3">
      <c r="B122" s="100"/>
      <c r="D122" s="101"/>
      <c r="E122" s="88"/>
      <c r="F122" s="88"/>
      <c r="G122" s="88"/>
      <c r="H122" s="88"/>
    </row>
    <row r="123" spans="2:8" x14ac:dyDescent="0.3">
      <c r="B123" s="100"/>
      <c r="D123" s="101"/>
      <c r="E123" s="88"/>
      <c r="F123" s="88"/>
      <c r="G123" s="88"/>
      <c r="H123" s="88"/>
    </row>
    <row r="124" spans="2:8" x14ac:dyDescent="0.3">
      <c r="B124" s="100"/>
      <c r="D124" s="101"/>
      <c r="E124" s="88"/>
      <c r="F124" s="88"/>
      <c r="G124" s="88"/>
      <c r="H124" s="88"/>
    </row>
    <row r="125" spans="2:8" x14ac:dyDescent="0.3">
      <c r="B125" s="100"/>
      <c r="D125" s="101"/>
      <c r="E125" s="88"/>
      <c r="F125" s="88"/>
      <c r="G125" s="88"/>
      <c r="H125" s="88"/>
    </row>
    <row r="126" spans="2:8" x14ac:dyDescent="0.3">
      <c r="B126" s="100"/>
      <c r="D126" s="101"/>
      <c r="E126" s="88"/>
      <c r="F126" s="88"/>
      <c r="G126" s="88"/>
      <c r="H126" s="88"/>
    </row>
    <row r="127" spans="2:8" x14ac:dyDescent="0.3">
      <c r="B127" s="100"/>
      <c r="D127" s="101"/>
      <c r="E127" s="88"/>
      <c r="F127" s="88"/>
      <c r="G127" s="88"/>
      <c r="H127" s="88"/>
    </row>
    <row r="128" spans="2:8" x14ac:dyDescent="0.3">
      <c r="B128" s="100"/>
      <c r="D128" s="101"/>
      <c r="E128" s="88"/>
      <c r="F128" s="88"/>
      <c r="G128" s="88"/>
      <c r="H128" s="88"/>
    </row>
    <row r="129" spans="2:8" x14ac:dyDescent="0.3">
      <c r="B129" s="100"/>
      <c r="D129" s="101"/>
      <c r="E129" s="88"/>
      <c r="F129" s="88"/>
      <c r="G129" s="88"/>
      <c r="H129" s="88"/>
    </row>
    <row r="130" spans="2:8" x14ac:dyDescent="0.3">
      <c r="B130" s="100"/>
      <c r="D130" s="101"/>
      <c r="E130" s="88"/>
      <c r="F130" s="88"/>
      <c r="G130" s="88"/>
      <c r="H130" s="88"/>
    </row>
    <row r="131" spans="2:8" x14ac:dyDescent="0.3">
      <c r="B131" s="100"/>
      <c r="D131" s="101"/>
      <c r="E131" s="88"/>
      <c r="F131" s="88"/>
      <c r="G131" s="88"/>
      <c r="H131" s="88"/>
    </row>
    <row r="132" spans="2:8" x14ac:dyDescent="0.3">
      <c r="B132" s="100"/>
      <c r="D132" s="101"/>
      <c r="E132" s="88"/>
      <c r="F132" s="88"/>
      <c r="G132" s="88"/>
      <c r="H132" s="88"/>
    </row>
    <row r="133" spans="2:8" x14ac:dyDescent="0.3">
      <c r="B133" s="100"/>
      <c r="D133" s="101"/>
      <c r="E133" s="88"/>
      <c r="F133" s="88"/>
      <c r="G133" s="88"/>
      <c r="H133" s="88"/>
    </row>
    <row r="134" spans="2:8" x14ac:dyDescent="0.3">
      <c r="B134" s="100"/>
      <c r="D134" s="101"/>
      <c r="E134" s="88"/>
      <c r="F134" s="88"/>
      <c r="G134" s="88"/>
      <c r="H134" s="88"/>
    </row>
    <row r="135" spans="2:8" x14ac:dyDescent="0.3">
      <c r="B135" s="100"/>
      <c r="D135" s="101"/>
      <c r="E135" s="88"/>
      <c r="F135" s="88"/>
      <c r="G135" s="88"/>
      <c r="H135" s="88"/>
    </row>
    <row r="136" spans="2:8" x14ac:dyDescent="0.3">
      <c r="B136" s="100"/>
      <c r="D136" s="101"/>
      <c r="E136" s="88"/>
      <c r="F136" s="88"/>
      <c r="G136" s="88"/>
      <c r="H136" s="88"/>
    </row>
    <row r="137" spans="2:8" x14ac:dyDescent="0.3">
      <c r="B137" s="100"/>
      <c r="D137" s="101"/>
      <c r="E137" s="88"/>
      <c r="F137" s="88"/>
      <c r="G137" s="88"/>
      <c r="H137" s="88"/>
    </row>
    <row r="138" spans="2:8" x14ac:dyDescent="0.3">
      <c r="B138" s="100"/>
      <c r="D138" s="101"/>
      <c r="E138" s="88"/>
      <c r="F138" s="88"/>
      <c r="G138" s="88"/>
      <c r="H138" s="88"/>
    </row>
    <row r="139" spans="2:8" x14ac:dyDescent="0.3">
      <c r="B139" s="100"/>
      <c r="D139" s="101"/>
      <c r="E139" s="88"/>
      <c r="F139" s="88"/>
      <c r="G139" s="88"/>
      <c r="H139" s="88"/>
    </row>
    <row r="140" spans="2:8" x14ac:dyDescent="0.3">
      <c r="B140" s="100"/>
      <c r="D140" s="101"/>
      <c r="E140" s="88"/>
      <c r="F140" s="88"/>
      <c r="G140" s="88"/>
      <c r="H140" s="88"/>
    </row>
    <row r="141" spans="2:8" x14ac:dyDescent="0.3">
      <c r="B141" s="100"/>
      <c r="D141" s="101"/>
      <c r="E141" s="88"/>
      <c r="F141" s="88"/>
      <c r="G141" s="88"/>
      <c r="H141" s="88"/>
    </row>
    <row r="142" spans="2:8" x14ac:dyDescent="0.3">
      <c r="B142" s="100"/>
      <c r="D142" s="101"/>
      <c r="E142" s="88"/>
      <c r="F142" s="88"/>
      <c r="G142" s="88"/>
      <c r="H142" s="88"/>
    </row>
    <row r="143" spans="2:8" x14ac:dyDescent="0.3">
      <c r="B143" s="100"/>
      <c r="D143" s="101"/>
      <c r="E143" s="88"/>
      <c r="F143" s="88"/>
      <c r="G143" s="88"/>
      <c r="H143" s="88"/>
    </row>
    <row r="144" spans="2:8" x14ac:dyDescent="0.3">
      <c r="B144" s="100"/>
      <c r="D144" s="101"/>
      <c r="E144" s="88"/>
      <c r="F144" s="88"/>
      <c r="G144" s="88"/>
      <c r="H144" s="88"/>
    </row>
    <row r="145" spans="2:8" x14ac:dyDescent="0.3">
      <c r="B145" s="100"/>
      <c r="D145" s="101"/>
      <c r="E145" s="88"/>
      <c r="F145" s="88"/>
      <c r="G145" s="88"/>
      <c r="H145" s="88"/>
    </row>
    <row r="146" spans="2:8" x14ac:dyDescent="0.3">
      <c r="B146" s="100"/>
      <c r="D146" s="101"/>
      <c r="E146" s="88"/>
      <c r="F146" s="88"/>
      <c r="G146" s="88"/>
      <c r="H146" s="88"/>
    </row>
    <row r="147" spans="2:8" x14ac:dyDescent="0.3">
      <c r="B147" s="100"/>
      <c r="D147" s="101"/>
      <c r="E147" s="88"/>
      <c r="F147" s="88"/>
      <c r="G147" s="88"/>
      <c r="H147" s="88"/>
    </row>
    <row r="148" spans="2:8" x14ac:dyDescent="0.3">
      <c r="B148" s="100"/>
      <c r="D148" s="101"/>
      <c r="E148" s="88"/>
      <c r="F148" s="88"/>
      <c r="G148" s="88"/>
      <c r="H148" s="88"/>
    </row>
    <row r="149" spans="2:8" x14ac:dyDescent="0.3">
      <c r="B149" s="100"/>
      <c r="D149" s="101"/>
      <c r="E149" s="88"/>
      <c r="F149" s="88"/>
      <c r="G149" s="88"/>
      <c r="H149" s="88"/>
    </row>
    <row r="150" spans="2:8" x14ac:dyDescent="0.3">
      <c r="B150" s="100"/>
      <c r="D150" s="101"/>
      <c r="E150" s="88"/>
      <c r="F150" s="88"/>
      <c r="G150" s="88"/>
      <c r="H150" s="88"/>
    </row>
    <row r="151" spans="2:8" x14ac:dyDescent="0.3">
      <c r="B151" s="100"/>
      <c r="D151" s="101"/>
      <c r="E151" s="88"/>
      <c r="F151" s="88"/>
      <c r="G151" s="88"/>
      <c r="H151" s="88"/>
    </row>
    <row r="152" spans="2:8" x14ac:dyDescent="0.3">
      <c r="B152" s="100"/>
      <c r="D152" s="101"/>
      <c r="E152" s="88"/>
      <c r="F152" s="88"/>
      <c r="G152" s="88"/>
      <c r="H152" s="88"/>
    </row>
    <row r="153" spans="2:8" x14ac:dyDescent="0.3">
      <c r="B153" s="100"/>
      <c r="D153" s="101"/>
      <c r="E153" s="88"/>
      <c r="F153" s="88"/>
      <c r="G153" s="88"/>
      <c r="H153" s="88"/>
    </row>
    <row r="154" spans="2:8" x14ac:dyDescent="0.3">
      <c r="B154" s="100"/>
      <c r="D154" s="101"/>
      <c r="E154" s="88"/>
      <c r="F154" s="88"/>
      <c r="G154" s="88"/>
      <c r="H154" s="88"/>
    </row>
    <row r="155" spans="2:8" x14ac:dyDescent="0.3">
      <c r="B155" s="100"/>
      <c r="D155" s="101"/>
      <c r="E155" s="88"/>
      <c r="F155" s="88"/>
      <c r="G155" s="88"/>
      <c r="H155" s="88"/>
    </row>
    <row r="156" spans="2:8" x14ac:dyDescent="0.3">
      <c r="B156" s="100"/>
      <c r="D156" s="101"/>
      <c r="E156" s="88"/>
      <c r="F156" s="88"/>
      <c r="G156" s="88"/>
      <c r="H156" s="88"/>
    </row>
    <row r="157" spans="2:8" x14ac:dyDescent="0.3">
      <c r="B157" s="100"/>
      <c r="D157" s="101"/>
      <c r="E157" s="88"/>
      <c r="F157" s="88"/>
      <c r="G157" s="88"/>
      <c r="H157" s="88"/>
    </row>
    <row r="158" spans="2:8" x14ac:dyDescent="0.3">
      <c r="B158" s="100"/>
      <c r="D158" s="101"/>
      <c r="E158" s="88"/>
      <c r="F158" s="88"/>
      <c r="G158" s="88"/>
      <c r="H158" s="88"/>
    </row>
    <row r="159" spans="2:8" x14ac:dyDescent="0.3">
      <c r="B159" s="100"/>
      <c r="D159" s="101"/>
      <c r="E159" s="88"/>
      <c r="F159" s="88"/>
      <c r="G159" s="88"/>
      <c r="H159" s="88"/>
    </row>
    <row r="160" spans="2:8" x14ac:dyDescent="0.3">
      <c r="B160" s="100"/>
      <c r="D160" s="101"/>
      <c r="E160" s="88"/>
      <c r="F160" s="88"/>
      <c r="G160" s="88"/>
      <c r="H160" s="88"/>
    </row>
    <row r="161" spans="2:8" x14ac:dyDescent="0.3">
      <c r="B161" s="100"/>
      <c r="D161" s="101"/>
      <c r="E161" s="88"/>
      <c r="F161" s="88"/>
      <c r="G161" s="88"/>
      <c r="H161" s="88"/>
    </row>
    <row r="162" spans="2:8" x14ac:dyDescent="0.3">
      <c r="B162" s="100"/>
      <c r="D162" s="101"/>
      <c r="E162" s="88"/>
      <c r="F162" s="88"/>
      <c r="G162" s="88"/>
      <c r="H162" s="88"/>
    </row>
    <row r="163" spans="2:8" x14ac:dyDescent="0.3">
      <c r="B163" s="100"/>
      <c r="D163" s="101"/>
      <c r="E163" s="88"/>
      <c r="F163" s="88"/>
      <c r="G163" s="88"/>
      <c r="H163" s="88"/>
    </row>
    <row r="164" spans="2:8" x14ac:dyDescent="0.3">
      <c r="B164" s="100"/>
      <c r="D164" s="101"/>
      <c r="E164" s="88"/>
      <c r="F164" s="88"/>
      <c r="G164" s="88"/>
      <c r="H164" s="88"/>
    </row>
    <row r="165" spans="2:8" x14ac:dyDescent="0.3">
      <c r="B165" s="100"/>
      <c r="D165" s="101"/>
      <c r="E165" s="88"/>
      <c r="F165" s="88"/>
      <c r="G165" s="88"/>
      <c r="H165" s="88"/>
    </row>
    <row r="166" spans="2:8" x14ac:dyDescent="0.3">
      <c r="B166" s="100"/>
      <c r="D166" s="101"/>
      <c r="E166" s="88"/>
      <c r="F166" s="88"/>
      <c r="G166" s="88"/>
      <c r="H166" s="88"/>
    </row>
    <row r="167" spans="2:8" x14ac:dyDescent="0.3">
      <c r="B167" s="100"/>
      <c r="D167" s="101"/>
      <c r="E167" s="88"/>
      <c r="F167" s="88"/>
      <c r="G167" s="88"/>
      <c r="H167" s="88"/>
    </row>
    <row r="168" spans="2:8" x14ac:dyDescent="0.3">
      <c r="B168" s="100"/>
      <c r="D168" s="101"/>
      <c r="E168" s="88"/>
      <c r="F168" s="88"/>
      <c r="G168" s="88"/>
      <c r="H168" s="88"/>
    </row>
    <row r="169" spans="2:8" x14ac:dyDescent="0.3">
      <c r="B169" s="100"/>
      <c r="D169" s="101"/>
      <c r="E169" s="88"/>
      <c r="F169" s="88"/>
      <c r="G169" s="88"/>
      <c r="H169" s="88"/>
    </row>
    <row r="170" spans="2:8" x14ac:dyDescent="0.3">
      <c r="B170" s="100"/>
      <c r="D170" s="101"/>
      <c r="E170" s="88"/>
      <c r="F170" s="88"/>
      <c r="G170" s="88"/>
      <c r="H170" s="88"/>
    </row>
    <row r="171" spans="2:8" x14ac:dyDescent="0.3">
      <c r="B171" s="100"/>
      <c r="D171" s="101"/>
      <c r="E171" s="88"/>
      <c r="F171" s="88"/>
      <c r="G171" s="88"/>
      <c r="H171" s="88"/>
    </row>
    <row r="172" spans="2:8" x14ac:dyDescent="0.3">
      <c r="B172" s="100"/>
      <c r="D172" s="101"/>
      <c r="E172" s="88"/>
      <c r="F172" s="88"/>
      <c r="G172" s="88"/>
      <c r="H172" s="88"/>
    </row>
    <row r="173" spans="2:8" x14ac:dyDescent="0.3">
      <c r="B173" s="100"/>
      <c r="D173" s="101"/>
      <c r="E173" s="88"/>
      <c r="F173" s="88"/>
      <c r="G173" s="88"/>
      <c r="H173" s="88"/>
    </row>
    <row r="174" spans="2:8" x14ac:dyDescent="0.3">
      <c r="B174" s="100"/>
      <c r="D174" s="101"/>
      <c r="E174" s="88"/>
      <c r="F174" s="88"/>
      <c r="G174" s="88"/>
      <c r="H174" s="88"/>
    </row>
    <row r="175" spans="2:8" x14ac:dyDescent="0.3">
      <c r="B175" s="100"/>
      <c r="D175" s="101"/>
      <c r="E175" s="88"/>
      <c r="F175" s="88"/>
      <c r="G175" s="88"/>
      <c r="H175" s="88"/>
    </row>
    <row r="176" spans="2:8" x14ac:dyDescent="0.3">
      <c r="B176" s="100"/>
      <c r="D176" s="101"/>
      <c r="E176" s="88"/>
      <c r="F176" s="88"/>
      <c r="G176" s="88"/>
      <c r="H176" s="88"/>
    </row>
    <row r="177" spans="2:8" x14ac:dyDescent="0.3">
      <c r="B177" s="100"/>
      <c r="D177" s="101"/>
      <c r="E177" s="88"/>
      <c r="F177" s="88"/>
      <c r="G177" s="88"/>
      <c r="H177" s="88"/>
    </row>
    <row r="178" spans="2:8" x14ac:dyDescent="0.3">
      <c r="B178" s="100"/>
      <c r="D178" s="101"/>
      <c r="E178" s="88"/>
      <c r="F178" s="88"/>
      <c r="G178" s="88"/>
      <c r="H178" s="88"/>
    </row>
    <row r="179" spans="2:8" x14ac:dyDescent="0.3">
      <c r="B179" s="100"/>
      <c r="D179" s="101"/>
      <c r="E179" s="88"/>
      <c r="F179" s="88"/>
      <c r="G179" s="88"/>
      <c r="H179" s="88"/>
    </row>
    <row r="180" spans="2:8" x14ac:dyDescent="0.3">
      <c r="B180" s="100"/>
      <c r="D180" s="101"/>
      <c r="E180" s="88"/>
      <c r="F180" s="88"/>
      <c r="G180" s="88"/>
      <c r="H180" s="88"/>
    </row>
    <row r="181" spans="2:8" x14ac:dyDescent="0.3">
      <c r="B181" s="100"/>
      <c r="D181" s="101"/>
      <c r="E181" s="88"/>
      <c r="F181" s="88"/>
      <c r="G181" s="88"/>
      <c r="H181" s="88"/>
    </row>
    <row r="182" spans="2:8" x14ac:dyDescent="0.3">
      <c r="B182" s="100"/>
      <c r="D182" s="101"/>
      <c r="E182" s="88"/>
      <c r="F182" s="88"/>
      <c r="G182" s="88"/>
      <c r="H182" s="88"/>
    </row>
    <row r="183" spans="2:8" x14ac:dyDescent="0.3">
      <c r="B183" s="100"/>
      <c r="D183" s="101"/>
      <c r="E183" s="88"/>
      <c r="F183" s="88"/>
      <c r="G183" s="88"/>
      <c r="H183" s="88"/>
    </row>
    <row r="184" spans="2:8" x14ac:dyDescent="0.3">
      <c r="B184" s="100"/>
      <c r="D184" s="101"/>
      <c r="E184" s="88"/>
      <c r="F184" s="88"/>
      <c r="G184" s="88"/>
      <c r="H184" s="88"/>
    </row>
    <row r="185" spans="2:8" x14ac:dyDescent="0.3">
      <c r="B185" s="100"/>
      <c r="D185" s="101"/>
      <c r="E185" s="88"/>
      <c r="F185" s="88"/>
      <c r="G185" s="88"/>
      <c r="H185" s="88"/>
    </row>
    <row r="186" spans="2:8" x14ac:dyDescent="0.3">
      <c r="B186" s="100"/>
      <c r="D186" s="101"/>
      <c r="E186" s="88"/>
      <c r="F186" s="88"/>
      <c r="G186" s="88"/>
      <c r="H186" s="88"/>
    </row>
    <row r="187" spans="2:8" x14ac:dyDescent="0.3">
      <c r="B187" s="100"/>
      <c r="D187" s="101"/>
      <c r="E187" s="88"/>
      <c r="F187" s="88"/>
      <c r="G187" s="88"/>
      <c r="H187" s="88"/>
    </row>
    <row r="188" spans="2:8" x14ac:dyDescent="0.3">
      <c r="B188" s="100"/>
      <c r="D188" s="101"/>
      <c r="E188" s="88"/>
      <c r="F188" s="88"/>
      <c r="G188" s="88"/>
      <c r="H188" s="88"/>
    </row>
    <row r="189" spans="2:8" x14ac:dyDescent="0.3">
      <c r="B189" s="100"/>
      <c r="D189" s="101"/>
      <c r="E189" s="88"/>
      <c r="F189" s="88"/>
      <c r="G189" s="88"/>
      <c r="H189" s="88"/>
    </row>
    <row r="190" spans="2:8" x14ac:dyDescent="0.3">
      <c r="B190" s="100"/>
      <c r="D190" s="101"/>
      <c r="E190" s="88"/>
      <c r="F190" s="88"/>
      <c r="G190" s="88"/>
      <c r="H190" s="88"/>
    </row>
    <row r="191" spans="2:8" x14ac:dyDescent="0.3">
      <c r="B191" s="100"/>
      <c r="D191" s="101"/>
      <c r="E191" s="88"/>
      <c r="F191" s="88"/>
      <c r="G191" s="88"/>
      <c r="H191" s="88"/>
    </row>
    <row r="192" spans="2:8" x14ac:dyDescent="0.3">
      <c r="B192" s="100"/>
      <c r="D192" s="101"/>
      <c r="E192" s="88"/>
      <c r="F192" s="88"/>
      <c r="G192" s="88"/>
      <c r="H192" s="88"/>
    </row>
    <row r="193" spans="2:8" x14ac:dyDescent="0.3">
      <c r="B193" s="100"/>
      <c r="D193" s="101"/>
      <c r="E193" s="88"/>
      <c r="F193" s="88"/>
      <c r="G193" s="88"/>
      <c r="H193" s="88"/>
    </row>
    <row r="194" spans="2:8" x14ac:dyDescent="0.3">
      <c r="B194" s="100"/>
      <c r="D194" s="101"/>
      <c r="E194" s="88"/>
      <c r="F194" s="88"/>
      <c r="G194" s="88"/>
      <c r="H194" s="88"/>
    </row>
    <row r="195" spans="2:8" x14ac:dyDescent="0.3">
      <c r="B195" s="100"/>
      <c r="D195" s="101"/>
      <c r="E195" s="88"/>
      <c r="F195" s="88"/>
      <c r="G195" s="88"/>
      <c r="H195" s="88"/>
    </row>
    <row r="196" spans="2:8" x14ac:dyDescent="0.3">
      <c r="B196" s="100"/>
      <c r="D196" s="101"/>
      <c r="E196" s="88"/>
      <c r="F196" s="88"/>
      <c r="G196" s="88"/>
      <c r="H196" s="88"/>
    </row>
    <row r="197" spans="2:8" x14ac:dyDescent="0.3">
      <c r="B197" s="100"/>
      <c r="D197" s="101"/>
      <c r="E197" s="88"/>
      <c r="F197" s="88"/>
      <c r="G197" s="88"/>
      <c r="H197" s="88"/>
    </row>
    <row r="198" spans="2:8" x14ac:dyDescent="0.3">
      <c r="B198" s="100"/>
      <c r="D198" s="101"/>
      <c r="E198" s="88"/>
      <c r="F198" s="88"/>
      <c r="G198" s="88"/>
      <c r="H198" s="88"/>
    </row>
    <row r="199" spans="2:8" x14ac:dyDescent="0.3">
      <c r="B199" s="100"/>
      <c r="D199" s="101"/>
      <c r="E199" s="88"/>
      <c r="F199" s="88"/>
      <c r="G199" s="88"/>
      <c r="H199" s="88"/>
    </row>
    <row r="200" spans="2:8" x14ac:dyDescent="0.3">
      <c r="B200" s="100"/>
      <c r="D200" s="101"/>
      <c r="E200" s="88"/>
      <c r="F200" s="88"/>
      <c r="G200" s="88"/>
      <c r="H200" s="88"/>
    </row>
    <row r="201" spans="2:8" x14ac:dyDescent="0.3">
      <c r="B201" s="100"/>
      <c r="D201" s="101"/>
      <c r="E201" s="88"/>
      <c r="F201" s="88"/>
      <c r="G201" s="88"/>
      <c r="H201" s="88"/>
    </row>
    <row r="202" spans="2:8" x14ac:dyDescent="0.3">
      <c r="B202" s="100"/>
      <c r="D202" s="101"/>
      <c r="E202" s="88"/>
      <c r="F202" s="88"/>
      <c r="G202" s="88"/>
      <c r="H202" s="88"/>
    </row>
    <row r="203" spans="2:8" x14ac:dyDescent="0.3">
      <c r="B203" s="100"/>
      <c r="D203" s="101"/>
      <c r="E203" s="88"/>
      <c r="F203" s="88"/>
      <c r="G203" s="88"/>
      <c r="H203" s="88"/>
    </row>
    <row r="204" spans="2:8" x14ac:dyDescent="0.3">
      <c r="B204" s="100"/>
      <c r="D204" s="101"/>
      <c r="E204" s="88"/>
      <c r="F204" s="88"/>
      <c r="G204" s="88"/>
      <c r="H204" s="88"/>
    </row>
    <row r="205" spans="2:8" x14ac:dyDescent="0.3">
      <c r="B205" s="100"/>
      <c r="D205" s="101"/>
      <c r="E205" s="88"/>
      <c r="F205" s="88"/>
      <c r="G205" s="88"/>
      <c r="H205" s="88"/>
    </row>
    <row r="206" spans="2:8" x14ac:dyDescent="0.3">
      <c r="B206" s="100"/>
      <c r="D206" s="101"/>
      <c r="E206" s="88"/>
      <c r="F206" s="88"/>
      <c r="G206" s="88"/>
      <c r="H206" s="88"/>
    </row>
    <row r="207" spans="2:8" x14ac:dyDescent="0.3">
      <c r="B207" s="100"/>
      <c r="D207" s="101"/>
      <c r="E207" s="88"/>
      <c r="F207" s="88"/>
      <c r="G207" s="88"/>
      <c r="H207" s="88"/>
    </row>
    <row r="208" spans="2:8" x14ac:dyDescent="0.3">
      <c r="B208" s="100"/>
      <c r="D208" s="101"/>
      <c r="E208" s="88"/>
      <c r="F208" s="88"/>
      <c r="G208" s="88"/>
      <c r="H208" s="88"/>
    </row>
    <row r="209" spans="2:8" x14ac:dyDescent="0.3">
      <c r="B209" s="100"/>
      <c r="D209" s="101"/>
      <c r="E209" s="88"/>
      <c r="F209" s="88"/>
      <c r="G209" s="88"/>
      <c r="H209" s="88"/>
    </row>
    <row r="210" spans="2:8" x14ac:dyDescent="0.3">
      <c r="B210" s="100"/>
      <c r="D210" s="101"/>
      <c r="E210" s="88"/>
      <c r="F210" s="88"/>
      <c r="G210" s="88"/>
      <c r="H210" s="88"/>
    </row>
    <row r="211" spans="2:8" x14ac:dyDescent="0.3">
      <c r="B211" s="100"/>
      <c r="D211" s="101"/>
      <c r="E211" s="88"/>
      <c r="F211" s="88"/>
      <c r="G211" s="88"/>
      <c r="H211" s="88"/>
    </row>
    <row r="212" spans="2:8" x14ac:dyDescent="0.3">
      <c r="B212" s="100"/>
      <c r="D212" s="101"/>
      <c r="E212" s="88"/>
      <c r="F212" s="88"/>
      <c r="G212" s="88"/>
      <c r="H212" s="88"/>
    </row>
    <row r="213" spans="2:8" x14ac:dyDescent="0.3">
      <c r="B213" s="100"/>
      <c r="D213" s="101"/>
      <c r="E213" s="88"/>
      <c r="F213" s="88"/>
      <c r="G213" s="88"/>
      <c r="H213" s="88"/>
    </row>
    <row r="214" spans="2:8" x14ac:dyDescent="0.3">
      <c r="B214" s="100"/>
      <c r="D214" s="101"/>
      <c r="E214" s="88"/>
      <c r="F214" s="88"/>
      <c r="G214" s="88"/>
      <c r="H214" s="88"/>
    </row>
    <row r="215" spans="2:8" x14ac:dyDescent="0.3">
      <c r="B215" s="100"/>
      <c r="D215" s="101"/>
      <c r="E215" s="88"/>
      <c r="F215" s="88"/>
      <c r="G215" s="88"/>
      <c r="H215" s="88"/>
    </row>
    <row r="216" spans="2:8" x14ac:dyDescent="0.3">
      <c r="B216" s="100"/>
      <c r="D216" s="101"/>
      <c r="E216" s="88"/>
      <c r="F216" s="88"/>
      <c r="G216" s="88"/>
      <c r="H216" s="88"/>
    </row>
    <row r="217" spans="2:8" x14ac:dyDescent="0.3">
      <c r="B217" s="100"/>
      <c r="D217" s="101"/>
      <c r="E217" s="88"/>
      <c r="F217" s="88"/>
      <c r="G217" s="88"/>
      <c r="H217" s="88"/>
    </row>
    <row r="218" spans="2:8" x14ac:dyDescent="0.3">
      <c r="B218" s="100"/>
      <c r="D218" s="101"/>
      <c r="E218" s="88"/>
      <c r="F218" s="88"/>
      <c r="G218" s="88"/>
      <c r="H218" s="88"/>
    </row>
    <row r="219" spans="2:8" x14ac:dyDescent="0.3">
      <c r="B219" s="100"/>
      <c r="D219" s="101"/>
      <c r="E219" s="88"/>
      <c r="F219" s="88"/>
      <c r="G219" s="88"/>
      <c r="H219" s="88"/>
    </row>
    <row r="220" spans="2:8" x14ac:dyDescent="0.3">
      <c r="B220" s="100"/>
      <c r="D220" s="101"/>
      <c r="E220" s="88"/>
      <c r="F220" s="88"/>
      <c r="G220" s="88"/>
      <c r="H220" s="88"/>
    </row>
    <row r="221" spans="2:8" x14ac:dyDescent="0.3">
      <c r="B221" s="100"/>
      <c r="D221" s="101"/>
      <c r="E221" s="88"/>
      <c r="F221" s="88"/>
      <c r="G221" s="88"/>
      <c r="H221" s="88"/>
    </row>
    <row r="222" spans="2:8" x14ac:dyDescent="0.3">
      <c r="B222" s="100"/>
      <c r="D222" s="101"/>
      <c r="E222" s="88"/>
      <c r="F222" s="88"/>
      <c r="G222" s="88"/>
      <c r="H222" s="88"/>
    </row>
    <row r="223" spans="2:8" x14ac:dyDescent="0.3">
      <c r="B223" s="100"/>
      <c r="D223" s="101"/>
      <c r="E223" s="88"/>
      <c r="F223" s="88"/>
      <c r="G223" s="88"/>
      <c r="H223" s="88"/>
    </row>
    <row r="224" spans="2:8" x14ac:dyDescent="0.3">
      <c r="B224" s="100"/>
      <c r="D224" s="101"/>
      <c r="E224" s="88"/>
      <c r="F224" s="88"/>
      <c r="G224" s="88"/>
      <c r="H224" s="88"/>
    </row>
    <row r="225" spans="2:8" x14ac:dyDescent="0.3">
      <c r="B225" s="100"/>
      <c r="D225" s="101"/>
      <c r="E225" s="88"/>
      <c r="F225" s="88"/>
      <c r="G225" s="88"/>
      <c r="H225" s="88"/>
    </row>
    <row r="226" spans="2:8" x14ac:dyDescent="0.3">
      <c r="B226" s="100"/>
      <c r="D226" s="101"/>
      <c r="E226" s="88"/>
      <c r="F226" s="88"/>
      <c r="G226" s="88"/>
      <c r="H226" s="88"/>
    </row>
    <row r="227" spans="2:8" x14ac:dyDescent="0.3">
      <c r="B227" s="100"/>
      <c r="D227" s="101"/>
      <c r="E227" s="88"/>
      <c r="F227" s="88"/>
      <c r="G227" s="88"/>
      <c r="H227" s="88"/>
    </row>
    <row r="228" spans="2:8" x14ac:dyDescent="0.3">
      <c r="B228" s="100"/>
      <c r="D228" s="101"/>
      <c r="E228" s="88"/>
      <c r="F228" s="88"/>
      <c r="G228" s="88"/>
      <c r="H228" s="88"/>
    </row>
    <row r="229" spans="2:8" x14ac:dyDescent="0.3">
      <c r="B229" s="100"/>
      <c r="D229" s="101"/>
      <c r="E229" s="88"/>
      <c r="F229" s="88"/>
      <c r="G229" s="88"/>
      <c r="H229" s="88"/>
    </row>
    <row r="230" spans="2:8" x14ac:dyDescent="0.3">
      <c r="B230" s="100"/>
      <c r="D230" s="101"/>
      <c r="E230" s="88"/>
      <c r="F230" s="88"/>
      <c r="G230" s="88"/>
      <c r="H230" s="88"/>
    </row>
    <row r="231" spans="2:8" x14ac:dyDescent="0.3">
      <c r="B231" s="100"/>
      <c r="D231" s="101"/>
      <c r="E231" s="88"/>
      <c r="F231" s="88"/>
      <c r="G231" s="88"/>
      <c r="H231" s="88"/>
    </row>
    <row r="232" spans="2:8" x14ac:dyDescent="0.3">
      <c r="B232" s="100"/>
      <c r="D232" s="101"/>
      <c r="E232" s="88"/>
      <c r="F232" s="88"/>
      <c r="G232" s="88"/>
      <c r="H232" s="88"/>
    </row>
    <row r="233" spans="2:8" x14ac:dyDescent="0.3">
      <c r="B233" s="100"/>
      <c r="D233" s="101"/>
      <c r="E233" s="88"/>
      <c r="F233" s="88"/>
      <c r="G233" s="88"/>
      <c r="H233" s="88"/>
    </row>
    <row r="234" spans="2:8" x14ac:dyDescent="0.3">
      <c r="B234" s="100"/>
      <c r="D234" s="101"/>
      <c r="E234" s="88"/>
      <c r="F234" s="88"/>
      <c r="G234" s="88"/>
      <c r="H234" s="88"/>
    </row>
    <row r="235" spans="2:8" x14ac:dyDescent="0.3">
      <c r="B235" s="100"/>
      <c r="D235" s="101"/>
      <c r="E235" s="88"/>
      <c r="F235" s="88"/>
      <c r="G235" s="88"/>
      <c r="H235" s="88"/>
    </row>
    <row r="236" spans="2:8" x14ac:dyDescent="0.3">
      <c r="B236" s="100"/>
      <c r="D236" s="101"/>
      <c r="E236" s="88"/>
      <c r="F236" s="88"/>
      <c r="G236" s="88"/>
      <c r="H236" s="88"/>
    </row>
    <row r="237" spans="2:8" x14ac:dyDescent="0.3">
      <c r="B237" s="100"/>
      <c r="D237" s="101"/>
      <c r="E237" s="88"/>
      <c r="F237" s="88"/>
      <c r="G237" s="88"/>
      <c r="H237" s="88"/>
    </row>
    <row r="238" spans="2:8" x14ac:dyDescent="0.3">
      <c r="B238" s="100"/>
      <c r="D238" s="101"/>
      <c r="E238" s="88"/>
      <c r="F238" s="88"/>
      <c r="G238" s="88"/>
      <c r="H238" s="88"/>
    </row>
    <row r="239" spans="2:8" x14ac:dyDescent="0.3">
      <c r="B239" s="100"/>
      <c r="D239" s="101"/>
      <c r="E239" s="88"/>
      <c r="F239" s="88"/>
      <c r="G239" s="88"/>
      <c r="H239" s="88"/>
    </row>
    <row r="240" spans="2:8" x14ac:dyDescent="0.3">
      <c r="B240" s="100"/>
      <c r="D240" s="101"/>
      <c r="E240" s="88"/>
      <c r="F240" s="88"/>
      <c r="G240" s="88"/>
      <c r="H240" s="88"/>
    </row>
    <row r="241" spans="2:8" x14ac:dyDescent="0.3">
      <c r="B241" s="100"/>
      <c r="D241" s="101"/>
      <c r="E241" s="88"/>
      <c r="F241" s="88"/>
      <c r="G241" s="88"/>
      <c r="H241" s="88"/>
    </row>
    <row r="242" spans="2:8" x14ac:dyDescent="0.3">
      <c r="B242" s="100"/>
      <c r="D242" s="101"/>
      <c r="E242" s="88"/>
      <c r="F242" s="88"/>
      <c r="G242" s="88"/>
      <c r="H242" s="88"/>
    </row>
    <row r="243" spans="2:8" x14ac:dyDescent="0.3">
      <c r="B243" s="100"/>
      <c r="D243" s="101"/>
      <c r="E243" s="88"/>
      <c r="F243" s="88"/>
      <c r="G243" s="88"/>
      <c r="H243" s="88"/>
    </row>
    <row r="244" spans="2:8" x14ac:dyDescent="0.3">
      <c r="B244" s="100"/>
      <c r="D244" s="101"/>
      <c r="E244" s="88"/>
      <c r="F244" s="88"/>
      <c r="G244" s="88"/>
      <c r="H244" s="88"/>
    </row>
    <row r="245" spans="2:8" x14ac:dyDescent="0.3">
      <c r="B245" s="100"/>
      <c r="D245" s="101"/>
      <c r="E245" s="88"/>
      <c r="F245" s="88"/>
      <c r="G245" s="88"/>
      <c r="H245" s="88"/>
    </row>
    <row r="246" spans="2:8" x14ac:dyDescent="0.3">
      <c r="B246" s="100"/>
      <c r="D246" s="101"/>
      <c r="E246" s="88"/>
      <c r="F246" s="88"/>
      <c r="G246" s="88"/>
      <c r="H246" s="88"/>
    </row>
    <row r="247" spans="2:8" x14ac:dyDescent="0.3">
      <c r="B247" s="100"/>
      <c r="D247" s="101"/>
      <c r="E247" s="88"/>
      <c r="F247" s="88"/>
      <c r="G247" s="88"/>
      <c r="H247" s="88"/>
    </row>
    <row r="248" spans="2:8" x14ac:dyDescent="0.3">
      <c r="B248" s="100"/>
      <c r="D248" s="101"/>
      <c r="E248" s="88"/>
      <c r="F248" s="88"/>
      <c r="G248" s="88"/>
      <c r="H248" s="88"/>
    </row>
    <row r="249" spans="2:8" x14ac:dyDescent="0.3">
      <c r="B249" s="100"/>
      <c r="D249" s="101"/>
      <c r="E249" s="88"/>
      <c r="F249" s="88"/>
      <c r="G249" s="88"/>
      <c r="H249" s="88"/>
    </row>
    <row r="250" spans="2:8" x14ac:dyDescent="0.3">
      <c r="B250" s="100"/>
      <c r="D250" s="101"/>
      <c r="E250" s="88"/>
      <c r="F250" s="88"/>
      <c r="G250" s="88"/>
      <c r="H250" s="88"/>
    </row>
    <row r="251" spans="2:8" x14ac:dyDescent="0.3">
      <c r="B251" s="100"/>
      <c r="D251" s="101"/>
      <c r="E251" s="88"/>
      <c r="F251" s="88"/>
      <c r="G251" s="88"/>
      <c r="H251" s="88"/>
    </row>
    <row r="252" spans="2:8" x14ac:dyDescent="0.3">
      <c r="B252" s="100"/>
      <c r="D252" s="101"/>
      <c r="E252" s="88"/>
      <c r="F252" s="88"/>
      <c r="G252" s="88"/>
      <c r="H252" s="88"/>
    </row>
    <row r="253" spans="2:8" x14ac:dyDescent="0.3">
      <c r="B253" s="100"/>
      <c r="D253" s="101"/>
      <c r="E253" s="88"/>
      <c r="F253" s="88"/>
      <c r="G253" s="88"/>
      <c r="H253" s="88"/>
    </row>
    <row r="254" spans="2:8" x14ac:dyDescent="0.3">
      <c r="B254" s="100"/>
      <c r="D254" s="101"/>
      <c r="E254" s="88"/>
      <c r="F254" s="88"/>
      <c r="G254" s="88"/>
      <c r="H254" s="88"/>
    </row>
    <row r="255" spans="2:8" x14ac:dyDescent="0.3">
      <c r="B255" s="100"/>
      <c r="D255" s="101"/>
      <c r="E255" s="88"/>
      <c r="F255" s="88"/>
      <c r="G255" s="88"/>
      <c r="H255" s="88"/>
    </row>
    <row r="256" spans="2:8" x14ac:dyDescent="0.3">
      <c r="B256" s="100"/>
      <c r="D256" s="101"/>
      <c r="E256" s="88"/>
      <c r="F256" s="88"/>
      <c r="G256" s="88"/>
      <c r="H256" s="88"/>
    </row>
    <row r="257" spans="2:8" x14ac:dyDescent="0.3">
      <c r="B257" s="100"/>
      <c r="D257" s="101"/>
      <c r="E257" s="88"/>
      <c r="F257" s="88"/>
      <c r="G257" s="88"/>
      <c r="H257" s="88"/>
    </row>
    <row r="258" spans="2:8" x14ac:dyDescent="0.3">
      <c r="B258" s="100"/>
      <c r="D258" s="101"/>
      <c r="E258" s="88"/>
      <c r="F258" s="88"/>
      <c r="G258" s="88"/>
      <c r="H258" s="88"/>
    </row>
    <row r="259" spans="2:8" x14ac:dyDescent="0.3">
      <c r="B259" s="100"/>
      <c r="D259" s="101"/>
      <c r="E259" s="88"/>
      <c r="F259" s="88"/>
      <c r="G259" s="88"/>
      <c r="H259" s="88"/>
    </row>
    <row r="260" spans="2:8" x14ac:dyDescent="0.3">
      <c r="B260" s="100"/>
      <c r="D260" s="101"/>
      <c r="E260" s="88"/>
      <c r="F260" s="88"/>
      <c r="G260" s="88"/>
      <c r="H260" s="88"/>
    </row>
    <row r="261" spans="2:8" x14ac:dyDescent="0.3">
      <c r="B261" s="100"/>
      <c r="D261" s="101"/>
      <c r="E261" s="88"/>
      <c r="F261" s="88"/>
      <c r="G261" s="88"/>
      <c r="H261" s="88"/>
    </row>
    <row r="262" spans="2:8" x14ac:dyDescent="0.3">
      <c r="B262" s="100"/>
      <c r="D262" s="101"/>
      <c r="E262" s="88"/>
      <c r="F262" s="88"/>
      <c r="G262" s="88"/>
      <c r="H262" s="88"/>
    </row>
    <row r="263" spans="2:8" x14ac:dyDescent="0.3">
      <c r="B263" s="100"/>
      <c r="D263" s="101"/>
      <c r="E263" s="88"/>
      <c r="F263" s="88"/>
      <c r="G263" s="88"/>
      <c r="H263" s="88"/>
    </row>
    <row r="264" spans="2:8" x14ac:dyDescent="0.3">
      <c r="B264" s="100"/>
      <c r="D264" s="101"/>
      <c r="E264" s="88"/>
      <c r="F264" s="88"/>
      <c r="G264" s="88"/>
      <c r="H264" s="88"/>
    </row>
    <row r="265" spans="2:8" x14ac:dyDescent="0.3">
      <c r="B265" s="100"/>
      <c r="D265" s="101"/>
      <c r="E265" s="88"/>
      <c r="F265" s="88"/>
      <c r="G265" s="88"/>
      <c r="H265" s="88"/>
    </row>
    <row r="266" spans="2:8" x14ac:dyDescent="0.3">
      <c r="B266" s="100"/>
      <c r="D266" s="101"/>
      <c r="E266" s="88"/>
      <c r="F266" s="88"/>
      <c r="G266" s="88"/>
      <c r="H266" s="88"/>
    </row>
    <row r="267" spans="2:8" x14ac:dyDescent="0.3">
      <c r="B267" s="100"/>
      <c r="D267" s="101"/>
      <c r="E267" s="88"/>
      <c r="F267" s="88"/>
      <c r="G267" s="88"/>
      <c r="H267" s="88"/>
    </row>
    <row r="268" spans="2:8" x14ac:dyDescent="0.3">
      <c r="B268" s="100"/>
      <c r="D268" s="101"/>
      <c r="E268" s="88"/>
      <c r="F268" s="88"/>
      <c r="G268" s="88"/>
      <c r="H268" s="88"/>
    </row>
    <row r="269" spans="2:8" x14ac:dyDescent="0.3">
      <c r="B269" s="100"/>
      <c r="D269" s="101"/>
      <c r="E269" s="88"/>
      <c r="F269" s="88"/>
      <c r="G269" s="88"/>
      <c r="H269" s="88"/>
    </row>
    <row r="270" spans="2:8" x14ac:dyDescent="0.3">
      <c r="B270" s="100"/>
      <c r="D270" s="101"/>
      <c r="E270" s="88"/>
      <c r="F270" s="88"/>
      <c r="G270" s="88"/>
      <c r="H270" s="88"/>
    </row>
    <row r="271" spans="2:8" x14ac:dyDescent="0.3">
      <c r="B271" s="100"/>
      <c r="D271" s="101"/>
      <c r="E271" s="88"/>
      <c r="F271" s="88"/>
      <c r="G271" s="88"/>
      <c r="H271" s="88"/>
    </row>
    <row r="272" spans="2:8" x14ac:dyDescent="0.3">
      <c r="B272" s="100"/>
      <c r="D272" s="101"/>
      <c r="E272" s="88"/>
      <c r="F272" s="88"/>
      <c r="G272" s="88"/>
      <c r="H272" s="88"/>
    </row>
    <row r="273" spans="2:8" x14ac:dyDescent="0.3">
      <c r="B273" s="100"/>
      <c r="D273" s="101"/>
      <c r="E273" s="88"/>
      <c r="F273" s="88"/>
      <c r="G273" s="88"/>
      <c r="H273" s="88"/>
    </row>
    <row r="274" spans="2:8" x14ac:dyDescent="0.3">
      <c r="B274" s="100"/>
      <c r="D274" s="101"/>
      <c r="E274" s="88"/>
      <c r="F274" s="88"/>
      <c r="G274" s="88"/>
      <c r="H274" s="88"/>
    </row>
    <row r="275" spans="2:8" x14ac:dyDescent="0.3">
      <c r="B275" s="100"/>
      <c r="D275" s="101"/>
      <c r="E275" s="88"/>
      <c r="F275" s="88"/>
      <c r="G275" s="88"/>
      <c r="H275" s="88"/>
    </row>
    <row r="276" spans="2:8" x14ac:dyDescent="0.3">
      <c r="B276" s="100"/>
      <c r="D276" s="101"/>
      <c r="E276" s="88"/>
      <c r="F276" s="88"/>
      <c r="G276" s="88"/>
      <c r="H276" s="88"/>
    </row>
    <row r="277" spans="2:8" x14ac:dyDescent="0.3">
      <c r="B277" s="100"/>
      <c r="D277" s="101"/>
      <c r="E277" s="88"/>
      <c r="F277" s="88"/>
      <c r="G277" s="88"/>
      <c r="H277" s="88"/>
    </row>
    <row r="278" spans="2:8" x14ac:dyDescent="0.3">
      <c r="B278" s="100"/>
      <c r="D278" s="101"/>
      <c r="E278" s="88"/>
      <c r="F278" s="88"/>
      <c r="G278" s="88"/>
      <c r="H278" s="88"/>
    </row>
    <row r="279" spans="2:8" x14ac:dyDescent="0.3">
      <c r="B279" s="100"/>
      <c r="D279" s="101"/>
      <c r="E279" s="88"/>
      <c r="F279" s="88"/>
      <c r="G279" s="88"/>
      <c r="H279" s="88"/>
    </row>
    <row r="280" spans="2:8" x14ac:dyDescent="0.3">
      <c r="B280" s="100"/>
      <c r="D280" s="101"/>
      <c r="E280" s="88"/>
      <c r="F280" s="88"/>
      <c r="G280" s="88"/>
      <c r="H280" s="88"/>
    </row>
    <row r="281" spans="2:8" x14ac:dyDescent="0.3">
      <c r="B281" s="100"/>
      <c r="D281" s="101"/>
      <c r="E281" s="88"/>
      <c r="F281" s="88"/>
      <c r="G281" s="88"/>
      <c r="H281" s="88"/>
    </row>
    <row r="282" spans="2:8" x14ac:dyDescent="0.3">
      <c r="B282" s="100"/>
      <c r="D282" s="101"/>
      <c r="E282" s="88"/>
      <c r="F282" s="88"/>
      <c r="G282" s="88"/>
      <c r="H282" s="88"/>
    </row>
    <row r="283" spans="2:8" x14ac:dyDescent="0.3">
      <c r="B283" s="100"/>
      <c r="D283" s="101"/>
      <c r="E283" s="88"/>
      <c r="F283" s="88"/>
      <c r="G283" s="88"/>
      <c r="H283" s="88"/>
    </row>
    <row r="284" spans="2:8" x14ac:dyDescent="0.3">
      <c r="B284" s="100"/>
      <c r="D284" s="101"/>
      <c r="E284" s="88"/>
      <c r="F284" s="88"/>
      <c r="G284" s="88"/>
      <c r="H284" s="88"/>
    </row>
    <row r="285" spans="2:8" x14ac:dyDescent="0.3">
      <c r="B285" s="100"/>
      <c r="D285" s="101"/>
      <c r="E285" s="88"/>
      <c r="F285" s="88"/>
      <c r="G285" s="88"/>
      <c r="H285" s="88"/>
    </row>
    <row r="286" spans="2:8" x14ac:dyDescent="0.3">
      <c r="B286" s="100"/>
      <c r="D286" s="101"/>
      <c r="E286" s="88"/>
      <c r="F286" s="88"/>
      <c r="G286" s="88"/>
      <c r="H286" s="88"/>
    </row>
    <row r="287" spans="2:8" x14ac:dyDescent="0.3">
      <c r="B287" s="100"/>
      <c r="D287" s="101"/>
      <c r="E287" s="88"/>
      <c r="F287" s="88"/>
      <c r="G287" s="88"/>
      <c r="H287" s="88"/>
    </row>
    <row r="288" spans="2:8" x14ac:dyDescent="0.3">
      <c r="B288" s="100"/>
      <c r="D288" s="101"/>
      <c r="E288" s="88"/>
      <c r="F288" s="88"/>
      <c r="G288" s="88"/>
      <c r="H288" s="88"/>
    </row>
    <row r="289" spans="2:8" x14ac:dyDescent="0.3">
      <c r="B289" s="100"/>
      <c r="D289" s="101"/>
      <c r="E289" s="88"/>
      <c r="F289" s="88"/>
      <c r="G289" s="88"/>
      <c r="H289" s="88"/>
    </row>
    <row r="290" spans="2:8" x14ac:dyDescent="0.3">
      <c r="B290" s="100"/>
      <c r="D290" s="101"/>
      <c r="E290" s="88"/>
      <c r="F290" s="88"/>
      <c r="G290" s="88"/>
      <c r="H290" s="88"/>
    </row>
    <row r="291" spans="2:8" x14ac:dyDescent="0.3">
      <c r="B291" s="100"/>
      <c r="D291" s="101"/>
      <c r="E291" s="88"/>
      <c r="F291" s="88"/>
      <c r="G291" s="88"/>
      <c r="H291" s="88"/>
    </row>
    <row r="292" spans="2:8" x14ac:dyDescent="0.3">
      <c r="B292" s="100"/>
      <c r="D292" s="101"/>
      <c r="E292" s="88"/>
      <c r="F292" s="88"/>
      <c r="G292" s="88"/>
      <c r="H292" s="88"/>
    </row>
    <row r="293" spans="2:8" x14ac:dyDescent="0.3">
      <c r="B293" s="100"/>
      <c r="D293" s="101"/>
      <c r="E293" s="88"/>
      <c r="F293" s="88"/>
      <c r="G293" s="88"/>
      <c r="H293" s="88"/>
    </row>
    <row r="294" spans="2:8" x14ac:dyDescent="0.3">
      <c r="B294" s="100"/>
      <c r="D294" s="101"/>
      <c r="E294" s="88"/>
      <c r="F294" s="88"/>
      <c r="G294" s="88"/>
      <c r="H294" s="88"/>
    </row>
    <row r="295" spans="2:8" x14ac:dyDescent="0.3">
      <c r="B295" s="100"/>
      <c r="D295" s="101"/>
      <c r="E295" s="88"/>
      <c r="F295" s="88"/>
      <c r="G295" s="88"/>
      <c r="H295" s="88"/>
    </row>
    <row r="296" spans="2:8" x14ac:dyDescent="0.3">
      <c r="B296" s="100"/>
      <c r="D296" s="101"/>
      <c r="E296" s="88"/>
      <c r="F296" s="88"/>
      <c r="G296" s="88"/>
      <c r="H296" s="88"/>
    </row>
    <row r="297" spans="2:8" x14ac:dyDescent="0.3">
      <c r="B297" s="100"/>
      <c r="D297" s="101"/>
      <c r="E297" s="88"/>
      <c r="F297" s="88"/>
      <c r="G297" s="88"/>
      <c r="H297" s="88"/>
    </row>
    <row r="298" spans="2:8" x14ac:dyDescent="0.3">
      <c r="B298" s="100"/>
      <c r="D298" s="101"/>
      <c r="E298" s="88"/>
      <c r="F298" s="88"/>
      <c r="G298" s="88"/>
      <c r="H298" s="88"/>
    </row>
    <row r="299" spans="2:8" x14ac:dyDescent="0.3">
      <c r="B299" s="100"/>
      <c r="D299" s="101"/>
      <c r="E299" s="88"/>
      <c r="F299" s="88"/>
      <c r="G299" s="88"/>
      <c r="H299" s="88"/>
    </row>
    <row r="300" spans="2:8" x14ac:dyDescent="0.3">
      <c r="B300" s="100"/>
      <c r="D300" s="101"/>
      <c r="E300" s="88"/>
      <c r="F300" s="88"/>
      <c r="G300" s="88"/>
      <c r="H300" s="88"/>
    </row>
    <row r="301" spans="2:8" x14ac:dyDescent="0.3">
      <c r="B301" s="100"/>
      <c r="D301" s="101"/>
      <c r="E301" s="88"/>
      <c r="F301" s="88"/>
      <c r="G301" s="88"/>
      <c r="H301" s="88"/>
    </row>
    <row r="302" spans="2:8" x14ac:dyDescent="0.3">
      <c r="B302" s="100"/>
      <c r="D302" s="101"/>
      <c r="E302" s="88"/>
      <c r="F302" s="88"/>
      <c r="G302" s="88"/>
      <c r="H302" s="88"/>
    </row>
    <row r="303" spans="2:8" x14ac:dyDescent="0.3">
      <c r="B303" s="100"/>
      <c r="D303" s="101"/>
      <c r="E303" s="88"/>
      <c r="F303" s="88"/>
      <c r="G303" s="88"/>
      <c r="H303" s="88"/>
    </row>
    <row r="304" spans="2:8" x14ac:dyDescent="0.3">
      <c r="B304" s="100"/>
      <c r="D304" s="101"/>
      <c r="E304" s="88"/>
      <c r="F304" s="88"/>
      <c r="G304" s="88"/>
      <c r="H304" s="88"/>
    </row>
    <row r="305" spans="2:8" x14ac:dyDescent="0.3">
      <c r="B305" s="100"/>
      <c r="D305" s="101"/>
      <c r="E305" s="88"/>
      <c r="F305" s="88"/>
      <c r="G305" s="88"/>
      <c r="H305" s="88"/>
    </row>
    <row r="306" spans="2:8" x14ac:dyDescent="0.3">
      <c r="B306" s="100"/>
      <c r="D306" s="101"/>
      <c r="E306" s="88"/>
      <c r="F306" s="88"/>
      <c r="G306" s="88"/>
      <c r="H306" s="88"/>
    </row>
    <row r="307" spans="2:8" x14ac:dyDescent="0.3">
      <c r="B307" s="100"/>
      <c r="D307" s="101"/>
      <c r="E307" s="88"/>
      <c r="F307" s="88"/>
      <c r="G307" s="88"/>
      <c r="H307" s="88"/>
    </row>
    <row r="308" spans="2:8" x14ac:dyDescent="0.3">
      <c r="B308" s="100"/>
      <c r="D308" s="101"/>
      <c r="E308" s="88"/>
      <c r="F308" s="88"/>
      <c r="G308" s="88"/>
      <c r="H308" s="88"/>
    </row>
    <row r="309" spans="2:8" x14ac:dyDescent="0.3">
      <c r="B309" s="100"/>
      <c r="D309" s="101"/>
      <c r="E309" s="88"/>
      <c r="F309" s="88"/>
      <c r="G309" s="88"/>
      <c r="H309" s="88"/>
    </row>
    <row r="310" spans="2:8" x14ac:dyDescent="0.3">
      <c r="B310" s="100"/>
      <c r="D310" s="101"/>
      <c r="E310" s="88"/>
      <c r="F310" s="88"/>
      <c r="G310" s="88"/>
      <c r="H310" s="88"/>
    </row>
    <row r="311" spans="2:8" x14ac:dyDescent="0.3">
      <c r="B311" s="100"/>
      <c r="D311" s="101"/>
      <c r="E311" s="88"/>
      <c r="F311" s="88"/>
      <c r="G311" s="88"/>
      <c r="H311" s="88"/>
    </row>
    <row r="312" spans="2:8" x14ac:dyDescent="0.3">
      <c r="B312" s="100"/>
      <c r="D312" s="101"/>
      <c r="E312" s="88"/>
      <c r="F312" s="88"/>
      <c r="G312" s="88"/>
      <c r="H312" s="88"/>
    </row>
    <row r="313" spans="2:8" x14ac:dyDescent="0.3">
      <c r="B313" s="100"/>
      <c r="D313" s="101"/>
      <c r="E313" s="88"/>
      <c r="F313" s="88"/>
      <c r="G313" s="88"/>
      <c r="H313" s="88"/>
    </row>
    <row r="314" spans="2:8" x14ac:dyDescent="0.3">
      <c r="B314" s="100"/>
      <c r="D314" s="101"/>
      <c r="E314" s="88"/>
      <c r="F314" s="88"/>
      <c r="G314" s="88"/>
      <c r="H314" s="88"/>
    </row>
    <row r="315" spans="2:8" x14ac:dyDescent="0.3">
      <c r="B315" s="100"/>
      <c r="D315" s="101"/>
      <c r="E315" s="88"/>
      <c r="F315" s="88"/>
      <c r="G315" s="88"/>
      <c r="H315" s="88"/>
    </row>
    <row r="316" spans="2:8" x14ac:dyDescent="0.3">
      <c r="B316" s="100"/>
      <c r="D316" s="101"/>
      <c r="E316" s="88"/>
      <c r="F316" s="88"/>
      <c r="G316" s="88"/>
      <c r="H316" s="88"/>
    </row>
    <row r="317" spans="2:8" x14ac:dyDescent="0.3">
      <c r="B317" s="100"/>
      <c r="D317" s="101"/>
      <c r="E317" s="88"/>
      <c r="F317" s="88"/>
      <c r="G317" s="88"/>
      <c r="H317" s="88"/>
    </row>
    <row r="318" spans="2:8" x14ac:dyDescent="0.3">
      <c r="B318" s="100"/>
      <c r="D318" s="101"/>
      <c r="E318" s="88"/>
      <c r="F318" s="88"/>
      <c r="G318" s="88"/>
      <c r="H318" s="88"/>
    </row>
    <row r="319" spans="2:8" x14ac:dyDescent="0.3">
      <c r="B319" s="100"/>
      <c r="D319" s="101"/>
      <c r="E319" s="88"/>
      <c r="F319" s="88"/>
      <c r="G319" s="88"/>
      <c r="H319" s="88"/>
    </row>
    <row r="320" spans="2:8" x14ac:dyDescent="0.3">
      <c r="B320" s="100"/>
      <c r="D320" s="101"/>
      <c r="E320" s="88"/>
      <c r="F320" s="88"/>
      <c r="G320" s="88"/>
      <c r="H320" s="88"/>
    </row>
    <row r="321" spans="2:8" x14ac:dyDescent="0.3">
      <c r="B321" s="100"/>
      <c r="D321" s="101"/>
      <c r="E321" s="88"/>
      <c r="F321" s="88"/>
      <c r="G321" s="88"/>
      <c r="H321" s="88"/>
    </row>
    <row r="322" spans="2:8" x14ac:dyDescent="0.3">
      <c r="B322" s="100"/>
      <c r="D322" s="101"/>
      <c r="E322" s="88"/>
      <c r="F322" s="88"/>
      <c r="G322" s="88"/>
      <c r="H322" s="88"/>
    </row>
    <row r="323" spans="2:8" x14ac:dyDescent="0.3">
      <c r="B323" s="100"/>
      <c r="D323" s="101"/>
      <c r="E323" s="88"/>
      <c r="F323" s="88"/>
      <c r="G323" s="88"/>
      <c r="H323" s="88"/>
    </row>
    <row r="324" spans="2:8" x14ac:dyDescent="0.3">
      <c r="B324" s="100"/>
      <c r="D324" s="101"/>
      <c r="E324" s="88"/>
      <c r="F324" s="88"/>
      <c r="G324" s="88"/>
      <c r="H324" s="88"/>
    </row>
    <row r="325" spans="2:8" x14ac:dyDescent="0.3">
      <c r="B325" s="100"/>
      <c r="D325" s="101"/>
      <c r="E325" s="88"/>
      <c r="F325" s="88"/>
      <c r="G325" s="88"/>
      <c r="H325" s="88"/>
    </row>
    <row r="326" spans="2:8" x14ac:dyDescent="0.3">
      <c r="B326" s="100"/>
      <c r="D326" s="101"/>
      <c r="E326" s="88"/>
      <c r="F326" s="88"/>
      <c r="G326" s="88"/>
      <c r="H326" s="88"/>
    </row>
    <row r="327" spans="2:8" x14ac:dyDescent="0.3">
      <c r="B327" s="100"/>
      <c r="D327" s="101"/>
      <c r="E327" s="88"/>
      <c r="F327" s="88"/>
      <c r="G327" s="88"/>
      <c r="H327" s="88"/>
    </row>
    <row r="328" spans="2:8" x14ac:dyDescent="0.3">
      <c r="B328" s="100"/>
      <c r="D328" s="101"/>
      <c r="E328" s="88"/>
      <c r="F328" s="88"/>
      <c r="G328" s="88"/>
      <c r="H328" s="88"/>
    </row>
    <row r="329" spans="2:8" x14ac:dyDescent="0.3">
      <c r="B329" s="100"/>
      <c r="D329" s="101"/>
      <c r="E329" s="88"/>
      <c r="F329" s="88"/>
      <c r="G329" s="88"/>
      <c r="H329" s="88"/>
    </row>
    <row r="330" spans="2:8" x14ac:dyDescent="0.3">
      <c r="B330" s="100"/>
      <c r="D330" s="101"/>
      <c r="E330" s="88"/>
      <c r="F330" s="88"/>
      <c r="G330" s="88"/>
      <c r="H330" s="88"/>
    </row>
    <row r="331" spans="2:8" x14ac:dyDescent="0.3">
      <c r="B331" s="100"/>
      <c r="D331" s="101"/>
      <c r="E331" s="88"/>
      <c r="F331" s="88"/>
      <c r="G331" s="88"/>
      <c r="H331" s="88"/>
    </row>
    <row r="332" spans="2:8" x14ac:dyDescent="0.3">
      <c r="B332" s="100"/>
      <c r="D332" s="101"/>
      <c r="E332" s="88"/>
      <c r="F332" s="88"/>
      <c r="G332" s="88"/>
      <c r="H332" s="88"/>
    </row>
    <row r="333" spans="2:8" x14ac:dyDescent="0.3">
      <c r="B333" s="100"/>
      <c r="D333" s="101"/>
      <c r="E333" s="88"/>
      <c r="F333" s="88"/>
      <c r="G333" s="88"/>
      <c r="H333" s="88"/>
    </row>
    <row r="334" spans="2:8" x14ac:dyDescent="0.3">
      <c r="B334" s="100"/>
      <c r="D334" s="101"/>
      <c r="E334" s="88"/>
      <c r="F334" s="88"/>
      <c r="G334" s="88"/>
      <c r="H334" s="88"/>
    </row>
    <row r="335" spans="2:8" x14ac:dyDescent="0.3">
      <c r="B335" s="100"/>
      <c r="D335" s="101"/>
      <c r="E335" s="88"/>
      <c r="F335" s="88"/>
      <c r="G335" s="88"/>
      <c r="H335" s="88"/>
    </row>
    <row r="336" spans="2:8" x14ac:dyDescent="0.3">
      <c r="B336" s="100"/>
      <c r="D336" s="101"/>
      <c r="E336" s="88"/>
      <c r="F336" s="88"/>
      <c r="G336" s="88"/>
      <c r="H336" s="88"/>
    </row>
    <row r="337" spans="2:8" x14ac:dyDescent="0.3">
      <c r="B337" s="100"/>
      <c r="D337" s="101"/>
      <c r="E337" s="88"/>
      <c r="F337" s="88"/>
      <c r="G337" s="88"/>
      <c r="H337" s="88"/>
    </row>
    <row r="338" spans="2:8" x14ac:dyDescent="0.3">
      <c r="B338" s="100"/>
      <c r="D338" s="101"/>
      <c r="E338" s="88"/>
      <c r="F338" s="88"/>
      <c r="G338" s="88"/>
      <c r="H338" s="88"/>
    </row>
    <row r="339" spans="2:8" x14ac:dyDescent="0.3">
      <c r="B339" s="100"/>
      <c r="D339" s="101"/>
      <c r="E339" s="88"/>
      <c r="F339" s="88"/>
      <c r="G339" s="88"/>
      <c r="H339" s="88"/>
    </row>
    <row r="340" spans="2:8" x14ac:dyDescent="0.3">
      <c r="B340" s="100"/>
      <c r="D340" s="101"/>
      <c r="E340" s="88"/>
      <c r="F340" s="88"/>
      <c r="G340" s="88"/>
      <c r="H340" s="88"/>
    </row>
    <row r="341" spans="2:8" x14ac:dyDescent="0.3">
      <c r="B341" s="100"/>
      <c r="D341" s="101"/>
      <c r="E341" s="88"/>
      <c r="F341" s="88"/>
      <c r="G341" s="88"/>
      <c r="H341" s="88"/>
    </row>
    <row r="342" spans="2:8" x14ac:dyDescent="0.3">
      <c r="B342" s="100"/>
      <c r="D342" s="101"/>
      <c r="E342" s="88"/>
      <c r="F342" s="88"/>
      <c r="G342" s="88"/>
      <c r="H342" s="88"/>
    </row>
    <row r="343" spans="2:8" x14ac:dyDescent="0.3">
      <c r="B343" s="100"/>
      <c r="D343" s="101"/>
      <c r="E343" s="88"/>
      <c r="F343" s="88"/>
      <c r="G343" s="88"/>
      <c r="H343" s="88"/>
    </row>
    <row r="344" spans="2:8" x14ac:dyDescent="0.3">
      <c r="B344" s="100"/>
      <c r="D344" s="101"/>
      <c r="E344" s="88"/>
      <c r="F344" s="88"/>
      <c r="G344" s="88"/>
      <c r="H344" s="88"/>
    </row>
    <row r="345" spans="2:8" x14ac:dyDescent="0.3">
      <c r="B345" s="100"/>
      <c r="D345" s="101"/>
      <c r="E345" s="88"/>
      <c r="F345" s="88"/>
      <c r="G345" s="88"/>
      <c r="H345" s="88"/>
    </row>
    <row r="346" spans="2:8" x14ac:dyDescent="0.3">
      <c r="B346" s="100"/>
      <c r="D346" s="101"/>
      <c r="E346" s="88"/>
      <c r="F346" s="88"/>
      <c r="G346" s="88"/>
      <c r="H346" s="88"/>
    </row>
    <row r="347" spans="2:8" x14ac:dyDescent="0.3">
      <c r="B347" s="100"/>
      <c r="D347" s="101"/>
      <c r="E347" s="88"/>
      <c r="F347" s="88"/>
      <c r="G347" s="88"/>
      <c r="H347" s="88"/>
    </row>
    <row r="348" spans="2:8" x14ac:dyDescent="0.3">
      <c r="B348" s="100"/>
      <c r="D348" s="101"/>
      <c r="E348" s="88"/>
      <c r="F348" s="88"/>
      <c r="G348" s="88"/>
      <c r="H348" s="88"/>
    </row>
    <row r="349" spans="2:8" x14ac:dyDescent="0.3">
      <c r="B349" s="100"/>
      <c r="D349" s="101"/>
      <c r="E349" s="88"/>
      <c r="F349" s="88"/>
      <c r="G349" s="88"/>
      <c r="H349" s="88"/>
    </row>
    <row r="350" spans="2:8" x14ac:dyDescent="0.3">
      <c r="B350" s="100"/>
      <c r="D350" s="101"/>
      <c r="E350" s="88"/>
      <c r="F350" s="88"/>
      <c r="G350" s="88"/>
      <c r="H350" s="88"/>
    </row>
    <row r="351" spans="2:8" x14ac:dyDescent="0.3">
      <c r="B351" s="100"/>
      <c r="D351" s="101"/>
      <c r="E351" s="88"/>
      <c r="F351" s="88"/>
      <c r="G351" s="88"/>
      <c r="H351" s="88"/>
    </row>
    <row r="352" spans="2:8" x14ac:dyDescent="0.3">
      <c r="B352" s="100"/>
      <c r="D352" s="101"/>
      <c r="E352" s="88"/>
      <c r="F352" s="88"/>
      <c r="G352" s="88"/>
      <c r="H352" s="88"/>
    </row>
    <row r="353" spans="2:8" x14ac:dyDescent="0.3">
      <c r="B353" s="100"/>
      <c r="D353" s="101"/>
      <c r="E353" s="88"/>
      <c r="F353" s="88"/>
      <c r="G353" s="88"/>
      <c r="H353" s="88"/>
    </row>
    <row r="354" spans="2:8" x14ac:dyDescent="0.3">
      <c r="B354" s="100"/>
      <c r="D354" s="101"/>
      <c r="E354" s="88"/>
      <c r="F354" s="88"/>
      <c r="G354" s="88"/>
      <c r="H354" s="88"/>
    </row>
    <row r="355" spans="2:8" x14ac:dyDescent="0.3">
      <c r="B355" s="100"/>
      <c r="D355" s="101"/>
      <c r="E355" s="88"/>
      <c r="F355" s="88"/>
      <c r="G355" s="88"/>
      <c r="H355" s="88"/>
    </row>
    <row r="356" spans="2:8" x14ac:dyDescent="0.3">
      <c r="B356" s="100"/>
      <c r="D356" s="101"/>
      <c r="E356" s="88"/>
      <c r="F356" s="88"/>
      <c r="G356" s="88"/>
      <c r="H356" s="88"/>
    </row>
    <row r="357" spans="2:8" x14ac:dyDescent="0.3">
      <c r="B357" s="100"/>
      <c r="D357" s="101"/>
      <c r="E357" s="88"/>
      <c r="F357" s="88"/>
      <c r="G357" s="88"/>
      <c r="H357" s="88"/>
    </row>
    <row r="358" spans="2:8" x14ac:dyDescent="0.3">
      <c r="B358" s="100"/>
      <c r="D358" s="101"/>
      <c r="E358" s="88"/>
      <c r="F358" s="88"/>
      <c r="G358" s="88"/>
      <c r="H358" s="88"/>
    </row>
    <row r="359" spans="2:8" x14ac:dyDescent="0.3">
      <c r="B359" s="100"/>
      <c r="D359" s="101"/>
      <c r="E359" s="88"/>
      <c r="F359" s="88"/>
      <c r="G359" s="88"/>
      <c r="H359" s="88"/>
    </row>
    <row r="360" spans="2:8" x14ac:dyDescent="0.3">
      <c r="B360" s="100"/>
      <c r="D360" s="101"/>
      <c r="E360" s="88"/>
      <c r="F360" s="88"/>
      <c r="G360" s="88"/>
      <c r="H360" s="88"/>
    </row>
    <row r="361" spans="2:8" x14ac:dyDescent="0.3">
      <c r="B361" s="100"/>
      <c r="D361" s="101"/>
      <c r="E361" s="88"/>
      <c r="F361" s="88"/>
      <c r="G361" s="88"/>
      <c r="H361" s="88"/>
    </row>
    <row r="362" spans="2:8" x14ac:dyDescent="0.3">
      <c r="B362" s="100"/>
      <c r="D362" s="101"/>
      <c r="E362" s="88"/>
      <c r="F362" s="88"/>
      <c r="G362" s="88"/>
      <c r="H362" s="88"/>
    </row>
    <row r="363" spans="2:8" x14ac:dyDescent="0.3">
      <c r="B363" s="100"/>
      <c r="D363" s="101"/>
      <c r="E363" s="88"/>
      <c r="F363" s="88"/>
      <c r="G363" s="88"/>
      <c r="H363" s="88"/>
    </row>
    <row r="364" spans="2:8" x14ac:dyDescent="0.3">
      <c r="B364" s="100"/>
      <c r="D364" s="101"/>
      <c r="E364" s="88"/>
      <c r="F364" s="88"/>
      <c r="G364" s="88"/>
      <c r="H364" s="88"/>
    </row>
    <row r="365" spans="2:8" x14ac:dyDescent="0.3">
      <c r="B365" s="100"/>
      <c r="D365" s="101"/>
      <c r="E365" s="88"/>
      <c r="F365" s="88"/>
      <c r="G365" s="88"/>
      <c r="H365" s="88"/>
    </row>
    <row r="366" spans="2:8" x14ac:dyDescent="0.3">
      <c r="B366" s="100"/>
      <c r="D366" s="101"/>
      <c r="E366" s="88"/>
      <c r="F366" s="88"/>
      <c r="G366" s="88"/>
      <c r="H366" s="88"/>
    </row>
    <row r="367" spans="2:8" x14ac:dyDescent="0.3">
      <c r="B367" s="100"/>
      <c r="D367" s="101"/>
      <c r="E367" s="88"/>
      <c r="F367" s="88"/>
      <c r="G367" s="88"/>
      <c r="H367" s="88"/>
    </row>
    <row r="368" spans="2:8" x14ac:dyDescent="0.3">
      <c r="B368" s="100"/>
      <c r="D368" s="101"/>
      <c r="E368" s="88"/>
      <c r="F368" s="88"/>
      <c r="G368" s="88"/>
      <c r="H368" s="88"/>
    </row>
    <row r="369" spans="2:8" x14ac:dyDescent="0.3">
      <c r="B369" s="100"/>
      <c r="D369" s="101"/>
      <c r="E369" s="88"/>
      <c r="F369" s="88"/>
      <c r="G369" s="88"/>
      <c r="H369" s="88"/>
    </row>
    <row r="370" spans="2:8" x14ac:dyDescent="0.3">
      <c r="B370" s="100"/>
      <c r="D370" s="101"/>
      <c r="E370" s="88"/>
      <c r="F370" s="88"/>
      <c r="G370" s="88"/>
      <c r="H370" s="88"/>
    </row>
    <row r="371" spans="2:8" x14ac:dyDescent="0.3">
      <c r="B371" s="100"/>
      <c r="D371" s="101"/>
      <c r="E371" s="88"/>
      <c r="F371" s="88"/>
      <c r="G371" s="88"/>
      <c r="H371" s="88"/>
    </row>
    <row r="372" spans="2:8" x14ac:dyDescent="0.3">
      <c r="B372" s="100"/>
      <c r="D372" s="101"/>
      <c r="E372" s="88"/>
      <c r="F372" s="88"/>
      <c r="G372" s="88"/>
      <c r="H372" s="88"/>
    </row>
    <row r="373" spans="2:8" x14ac:dyDescent="0.3">
      <c r="B373" s="100"/>
      <c r="D373" s="101"/>
      <c r="E373" s="88"/>
      <c r="F373" s="88"/>
      <c r="G373" s="88"/>
      <c r="H373" s="88"/>
    </row>
    <row r="374" spans="2:8" x14ac:dyDescent="0.3">
      <c r="B374" s="100"/>
      <c r="D374" s="101"/>
      <c r="E374" s="88"/>
      <c r="F374" s="88"/>
      <c r="G374" s="88"/>
      <c r="H374" s="88"/>
    </row>
    <row r="375" spans="2:8" x14ac:dyDescent="0.3">
      <c r="B375" s="100"/>
      <c r="D375" s="101"/>
      <c r="E375" s="88"/>
      <c r="F375" s="88"/>
      <c r="G375" s="88"/>
      <c r="H375" s="88"/>
    </row>
    <row r="376" spans="2:8" x14ac:dyDescent="0.3">
      <c r="B376" s="100"/>
      <c r="D376" s="101"/>
      <c r="E376" s="88"/>
      <c r="F376" s="88"/>
      <c r="G376" s="88"/>
      <c r="H376" s="88"/>
    </row>
    <row r="377" spans="2:8" x14ac:dyDescent="0.3">
      <c r="B377" s="100"/>
      <c r="D377" s="101"/>
      <c r="E377" s="88"/>
      <c r="F377" s="88"/>
      <c r="G377" s="88"/>
      <c r="H377" s="88"/>
    </row>
    <row r="378" spans="2:8" x14ac:dyDescent="0.3">
      <c r="B378" s="100"/>
      <c r="D378" s="101"/>
      <c r="E378" s="88"/>
      <c r="F378" s="88"/>
      <c r="G378" s="88"/>
      <c r="H378" s="88"/>
    </row>
    <row r="379" spans="2:8" x14ac:dyDescent="0.3">
      <c r="B379" s="100"/>
      <c r="D379" s="101"/>
      <c r="E379" s="88"/>
      <c r="F379" s="88"/>
      <c r="G379" s="88"/>
      <c r="H379" s="88"/>
    </row>
    <row r="380" spans="2:8" x14ac:dyDescent="0.3">
      <c r="B380" s="100"/>
      <c r="D380" s="101"/>
      <c r="E380" s="88"/>
      <c r="F380" s="88"/>
      <c r="G380" s="88"/>
      <c r="H380" s="88"/>
    </row>
    <row r="381" spans="2:8" x14ac:dyDescent="0.3">
      <c r="B381" s="100"/>
      <c r="D381" s="101"/>
      <c r="E381" s="88"/>
      <c r="F381" s="88"/>
      <c r="G381" s="88"/>
      <c r="H381" s="88"/>
    </row>
    <row r="382" spans="2:8" x14ac:dyDescent="0.3">
      <c r="B382" s="100"/>
      <c r="D382" s="101"/>
      <c r="E382" s="88"/>
      <c r="F382" s="88"/>
      <c r="G382" s="88"/>
      <c r="H382" s="88"/>
    </row>
    <row r="383" spans="2:8" x14ac:dyDescent="0.3">
      <c r="B383" s="100"/>
      <c r="D383" s="101"/>
      <c r="E383" s="88"/>
      <c r="F383" s="88"/>
      <c r="G383" s="88"/>
      <c r="H383" s="88"/>
    </row>
    <row r="384" spans="2:8" x14ac:dyDescent="0.3">
      <c r="B384" s="100"/>
      <c r="D384" s="101"/>
      <c r="E384" s="88"/>
      <c r="F384" s="88"/>
      <c r="G384" s="88"/>
      <c r="H384" s="88"/>
    </row>
    <row r="385" spans="2:8" x14ac:dyDescent="0.3">
      <c r="B385" s="100"/>
      <c r="D385" s="101"/>
      <c r="E385" s="88"/>
      <c r="F385" s="88"/>
      <c r="G385" s="88"/>
      <c r="H385" s="88"/>
    </row>
    <row r="386" spans="2:8" x14ac:dyDescent="0.3">
      <c r="B386" s="100"/>
      <c r="D386" s="101"/>
      <c r="E386" s="88"/>
      <c r="F386" s="88"/>
      <c r="G386" s="88"/>
      <c r="H386" s="88"/>
    </row>
    <row r="387" spans="2:8" x14ac:dyDescent="0.3">
      <c r="B387" s="100"/>
      <c r="D387" s="101"/>
      <c r="E387" s="88"/>
      <c r="F387" s="88"/>
      <c r="G387" s="88"/>
      <c r="H387" s="88"/>
    </row>
    <row r="388" spans="2:8" x14ac:dyDescent="0.3">
      <c r="B388" s="100"/>
      <c r="D388" s="101"/>
      <c r="E388" s="88"/>
      <c r="F388" s="88"/>
      <c r="G388" s="88"/>
      <c r="H388" s="88"/>
    </row>
    <row r="389" spans="2:8" x14ac:dyDescent="0.3">
      <c r="B389" s="100"/>
      <c r="D389" s="101"/>
      <c r="E389" s="88"/>
      <c r="F389" s="88"/>
      <c r="G389" s="88"/>
      <c r="H389" s="88"/>
    </row>
    <row r="390" spans="2:8" x14ac:dyDescent="0.3">
      <c r="B390" s="100"/>
      <c r="D390" s="101"/>
      <c r="E390" s="88"/>
      <c r="F390" s="88"/>
      <c r="G390" s="88"/>
      <c r="H390" s="88"/>
    </row>
    <row r="391" spans="2:8" x14ac:dyDescent="0.3">
      <c r="B391" s="100"/>
      <c r="D391" s="101"/>
      <c r="E391" s="88"/>
      <c r="F391" s="88"/>
      <c r="G391" s="88"/>
      <c r="H391" s="88"/>
    </row>
    <row r="392" spans="2:8" x14ac:dyDescent="0.3">
      <c r="B392" s="100"/>
      <c r="D392" s="101"/>
      <c r="E392" s="88"/>
      <c r="F392" s="88"/>
      <c r="G392" s="88"/>
      <c r="H392" s="88"/>
    </row>
    <row r="393" spans="2:8" x14ac:dyDescent="0.3">
      <c r="B393" s="100"/>
      <c r="D393" s="101"/>
      <c r="E393" s="88"/>
      <c r="F393" s="88"/>
      <c r="G393" s="88"/>
      <c r="H393" s="88"/>
    </row>
    <row r="394" spans="2:8" x14ac:dyDescent="0.3">
      <c r="B394" s="100"/>
      <c r="D394" s="101"/>
      <c r="E394" s="88"/>
      <c r="F394" s="88"/>
      <c r="G394" s="88"/>
      <c r="H394" s="88"/>
    </row>
    <row r="395" spans="2:8" x14ac:dyDescent="0.3">
      <c r="B395" s="100"/>
      <c r="D395" s="101"/>
      <c r="E395" s="88"/>
      <c r="F395" s="88"/>
      <c r="G395" s="88"/>
      <c r="H395" s="88"/>
    </row>
    <row r="396" spans="2:8" x14ac:dyDescent="0.3">
      <c r="B396" s="100"/>
      <c r="D396" s="101"/>
      <c r="E396" s="88"/>
      <c r="F396" s="88"/>
      <c r="G396" s="88"/>
      <c r="H396" s="88"/>
    </row>
    <row r="397" spans="2:8" x14ac:dyDescent="0.3">
      <c r="B397" s="100"/>
      <c r="D397" s="101"/>
      <c r="E397" s="88"/>
      <c r="F397" s="88"/>
      <c r="G397" s="88"/>
      <c r="H397" s="88"/>
    </row>
    <row r="398" spans="2:8" x14ac:dyDescent="0.3">
      <c r="B398" s="100"/>
      <c r="D398" s="101"/>
      <c r="E398" s="88"/>
      <c r="F398" s="88"/>
      <c r="G398" s="88"/>
      <c r="H398" s="88"/>
    </row>
    <row r="399" spans="2:8" x14ac:dyDescent="0.3">
      <c r="B399" s="100"/>
      <c r="D399" s="101"/>
      <c r="E399" s="88"/>
      <c r="F399" s="88"/>
      <c r="G399" s="88"/>
      <c r="H399" s="88"/>
    </row>
    <row r="400" spans="2:8" x14ac:dyDescent="0.3">
      <c r="B400" s="100"/>
      <c r="D400" s="101"/>
      <c r="E400" s="88"/>
      <c r="F400" s="88"/>
      <c r="G400" s="88"/>
      <c r="H400" s="88"/>
    </row>
    <row r="401" spans="2:8" x14ac:dyDescent="0.3">
      <c r="B401" s="100"/>
      <c r="D401" s="101"/>
      <c r="E401" s="88"/>
      <c r="F401" s="88"/>
      <c r="G401" s="88"/>
      <c r="H401" s="88"/>
    </row>
    <row r="402" spans="2:8" x14ac:dyDescent="0.3">
      <c r="B402" s="100"/>
      <c r="D402" s="101"/>
      <c r="E402" s="88"/>
      <c r="F402" s="88"/>
      <c r="G402" s="88"/>
      <c r="H402" s="88"/>
    </row>
    <row r="403" spans="2:8" x14ac:dyDescent="0.3">
      <c r="B403" s="100"/>
      <c r="D403" s="101"/>
      <c r="E403" s="88"/>
      <c r="F403" s="88"/>
      <c r="G403" s="88"/>
      <c r="H403" s="88"/>
    </row>
    <row r="404" spans="2:8" x14ac:dyDescent="0.3">
      <c r="B404" s="100"/>
      <c r="D404" s="101"/>
      <c r="E404" s="88"/>
      <c r="F404" s="88"/>
      <c r="G404" s="88"/>
      <c r="H404" s="88"/>
    </row>
    <row r="405" spans="2:8" x14ac:dyDescent="0.3">
      <c r="B405" s="100"/>
      <c r="D405" s="101"/>
      <c r="E405" s="88"/>
      <c r="F405" s="88"/>
      <c r="G405" s="88"/>
      <c r="H405" s="88"/>
    </row>
    <row r="406" spans="2:8" x14ac:dyDescent="0.3">
      <c r="B406" s="100"/>
      <c r="D406" s="101"/>
      <c r="E406" s="88"/>
      <c r="F406" s="88"/>
      <c r="G406" s="88"/>
      <c r="H406" s="88"/>
    </row>
    <row r="407" spans="2:8" x14ac:dyDescent="0.3">
      <c r="B407" s="100"/>
      <c r="D407" s="101"/>
      <c r="E407" s="88"/>
      <c r="F407" s="88"/>
      <c r="G407" s="88"/>
      <c r="H407" s="88"/>
    </row>
    <row r="408" spans="2:8" x14ac:dyDescent="0.3">
      <c r="B408" s="100"/>
      <c r="D408" s="101"/>
      <c r="E408" s="88"/>
      <c r="F408" s="88"/>
      <c r="G408" s="88"/>
      <c r="H408" s="88"/>
    </row>
    <row r="409" spans="2:8" x14ac:dyDescent="0.3">
      <c r="B409" s="100"/>
      <c r="D409" s="101"/>
      <c r="E409" s="88"/>
      <c r="F409" s="88"/>
      <c r="G409" s="88"/>
      <c r="H409" s="88"/>
    </row>
    <row r="410" spans="2:8" x14ac:dyDescent="0.3">
      <c r="B410" s="100"/>
      <c r="D410" s="101"/>
      <c r="E410" s="88"/>
      <c r="F410" s="88"/>
      <c r="G410" s="88"/>
      <c r="H410" s="88"/>
    </row>
    <row r="411" spans="2:8" x14ac:dyDescent="0.3">
      <c r="B411" s="100"/>
      <c r="D411" s="101"/>
      <c r="E411" s="88"/>
      <c r="F411" s="88"/>
      <c r="G411" s="88"/>
      <c r="H411" s="88"/>
    </row>
    <row r="412" spans="2:8" x14ac:dyDescent="0.3">
      <c r="B412" s="100"/>
      <c r="D412" s="101"/>
      <c r="E412" s="88"/>
      <c r="F412" s="88"/>
      <c r="G412" s="88"/>
      <c r="H412" s="88"/>
    </row>
    <row r="413" spans="2:8" x14ac:dyDescent="0.3">
      <c r="B413" s="100"/>
      <c r="D413" s="101"/>
      <c r="E413" s="88"/>
      <c r="F413" s="88"/>
      <c r="G413" s="88"/>
      <c r="H413" s="88"/>
    </row>
    <row r="414" spans="2:8" x14ac:dyDescent="0.3">
      <c r="B414" s="100"/>
      <c r="D414" s="101"/>
      <c r="E414" s="88"/>
      <c r="F414" s="88"/>
      <c r="G414" s="88"/>
      <c r="H414" s="88"/>
    </row>
    <row r="415" spans="2:8" x14ac:dyDescent="0.3">
      <c r="B415" s="100"/>
      <c r="D415" s="101"/>
      <c r="E415" s="88"/>
      <c r="F415" s="88"/>
      <c r="G415" s="88"/>
      <c r="H415" s="88"/>
    </row>
    <row r="416" spans="2:8" x14ac:dyDescent="0.3">
      <c r="B416" s="100"/>
      <c r="D416" s="101"/>
      <c r="E416" s="88"/>
      <c r="F416" s="88"/>
      <c r="G416" s="88"/>
      <c r="H416" s="88"/>
    </row>
    <row r="417" spans="2:8" x14ac:dyDescent="0.3">
      <c r="B417" s="100"/>
      <c r="D417" s="101"/>
      <c r="E417" s="88"/>
      <c r="F417" s="88"/>
      <c r="G417" s="88"/>
      <c r="H417" s="88"/>
    </row>
    <row r="418" spans="2:8" x14ac:dyDescent="0.3">
      <c r="B418" s="100"/>
      <c r="D418" s="101"/>
      <c r="E418" s="88"/>
      <c r="F418" s="88"/>
      <c r="G418" s="88"/>
      <c r="H418" s="88"/>
    </row>
    <row r="419" spans="2:8" x14ac:dyDescent="0.3">
      <c r="B419" s="100"/>
      <c r="D419" s="101"/>
      <c r="E419" s="88"/>
      <c r="F419" s="88"/>
      <c r="G419" s="88"/>
      <c r="H419" s="88"/>
    </row>
    <row r="420" spans="2:8" x14ac:dyDescent="0.3">
      <c r="B420" s="100"/>
      <c r="D420" s="101"/>
      <c r="E420" s="88"/>
      <c r="F420" s="88"/>
      <c r="G420" s="88"/>
      <c r="H420" s="88"/>
    </row>
    <row r="421" spans="2:8" x14ac:dyDescent="0.3">
      <c r="B421" s="100"/>
      <c r="D421" s="101"/>
      <c r="E421" s="88"/>
      <c r="F421" s="88"/>
      <c r="G421" s="88"/>
      <c r="H421" s="88"/>
    </row>
    <row r="422" spans="2:8" x14ac:dyDescent="0.3">
      <c r="B422" s="100"/>
      <c r="D422" s="101"/>
      <c r="E422" s="88"/>
      <c r="F422" s="88"/>
      <c r="G422" s="88"/>
      <c r="H422" s="88"/>
    </row>
    <row r="423" spans="2:8" x14ac:dyDescent="0.3">
      <c r="B423" s="100"/>
      <c r="D423" s="101"/>
      <c r="E423" s="88"/>
      <c r="F423" s="88"/>
      <c r="G423" s="88"/>
      <c r="H423" s="88"/>
    </row>
    <row r="424" spans="2:8" x14ac:dyDescent="0.3">
      <c r="B424" s="100"/>
      <c r="D424" s="101"/>
      <c r="E424" s="88"/>
      <c r="F424" s="88"/>
      <c r="G424" s="88"/>
      <c r="H424" s="88"/>
    </row>
    <row r="425" spans="2:8" x14ac:dyDescent="0.3">
      <c r="B425" s="100"/>
      <c r="D425" s="101"/>
      <c r="E425" s="88"/>
      <c r="F425" s="88"/>
      <c r="G425" s="88"/>
      <c r="H425" s="88"/>
    </row>
    <row r="426" spans="2:8" x14ac:dyDescent="0.3">
      <c r="B426" s="100"/>
      <c r="D426" s="101"/>
      <c r="E426" s="88"/>
      <c r="F426" s="88"/>
      <c r="G426" s="88"/>
      <c r="H426" s="88"/>
    </row>
    <row r="427" spans="2:8" x14ac:dyDescent="0.3">
      <c r="B427" s="100"/>
      <c r="D427" s="101"/>
      <c r="E427" s="88"/>
      <c r="F427" s="88"/>
      <c r="G427" s="88"/>
      <c r="H427" s="88"/>
    </row>
    <row r="428" spans="2:8" x14ac:dyDescent="0.3">
      <c r="B428" s="100"/>
      <c r="D428" s="101"/>
      <c r="E428" s="88"/>
      <c r="F428" s="88"/>
      <c r="G428" s="88"/>
      <c r="H428" s="88"/>
    </row>
    <row r="429" spans="2:8" x14ac:dyDescent="0.3">
      <c r="B429" s="100"/>
      <c r="D429" s="101"/>
      <c r="E429" s="88"/>
      <c r="F429" s="88"/>
      <c r="G429" s="88"/>
      <c r="H429" s="88"/>
    </row>
    <row r="430" spans="2:8" x14ac:dyDescent="0.3">
      <c r="B430" s="100"/>
      <c r="D430" s="101"/>
      <c r="E430" s="88"/>
      <c r="F430" s="88"/>
      <c r="G430" s="88"/>
      <c r="H430" s="88"/>
    </row>
    <row r="431" spans="2:8" x14ac:dyDescent="0.3">
      <c r="B431" s="100"/>
      <c r="D431" s="101"/>
      <c r="E431" s="88"/>
      <c r="F431" s="88"/>
      <c r="G431" s="88"/>
      <c r="H431" s="88"/>
    </row>
    <row r="432" spans="2:8" x14ac:dyDescent="0.3">
      <c r="B432" s="100"/>
      <c r="D432" s="101"/>
      <c r="E432" s="88"/>
      <c r="F432" s="88"/>
      <c r="G432" s="88"/>
      <c r="H432" s="88"/>
    </row>
    <row r="433" spans="2:8" x14ac:dyDescent="0.3">
      <c r="B433" s="100"/>
      <c r="D433" s="101"/>
      <c r="E433" s="88"/>
      <c r="F433" s="88"/>
      <c r="G433" s="88"/>
      <c r="H433" s="88"/>
    </row>
    <row r="434" spans="2:8" x14ac:dyDescent="0.3">
      <c r="B434" s="100"/>
      <c r="D434" s="101"/>
      <c r="E434" s="88"/>
      <c r="F434" s="88"/>
      <c r="G434" s="88"/>
      <c r="H434" s="88"/>
    </row>
    <row r="435" spans="2:8" x14ac:dyDescent="0.3">
      <c r="B435" s="100"/>
      <c r="D435" s="101"/>
      <c r="E435" s="88"/>
      <c r="F435" s="88"/>
      <c r="G435" s="88"/>
      <c r="H435" s="88"/>
    </row>
    <row r="436" spans="2:8" x14ac:dyDescent="0.3">
      <c r="B436" s="100"/>
      <c r="D436" s="101"/>
      <c r="E436" s="88"/>
      <c r="F436" s="88"/>
      <c r="G436" s="88"/>
      <c r="H436" s="88"/>
    </row>
    <row r="437" spans="2:8" x14ac:dyDescent="0.3">
      <c r="B437" s="100"/>
      <c r="D437" s="101"/>
      <c r="E437" s="88"/>
      <c r="F437" s="88"/>
      <c r="G437" s="88"/>
      <c r="H437" s="88"/>
    </row>
    <row r="438" spans="2:8" x14ac:dyDescent="0.3">
      <c r="B438" s="100"/>
      <c r="D438" s="101"/>
      <c r="E438" s="88"/>
      <c r="F438" s="88"/>
      <c r="G438" s="88"/>
      <c r="H438" s="88"/>
    </row>
    <row r="439" spans="2:8" x14ac:dyDescent="0.3">
      <c r="B439" s="100"/>
      <c r="D439" s="101"/>
      <c r="E439" s="88"/>
      <c r="F439" s="88"/>
      <c r="G439" s="88"/>
      <c r="H439" s="88"/>
    </row>
    <row r="440" spans="2:8" x14ac:dyDescent="0.3">
      <c r="B440" s="100"/>
      <c r="D440" s="101"/>
      <c r="E440" s="88"/>
      <c r="F440" s="88"/>
      <c r="G440" s="88"/>
      <c r="H440" s="88"/>
    </row>
    <row r="441" spans="2:8" x14ac:dyDescent="0.3">
      <c r="B441" s="100"/>
      <c r="D441" s="101"/>
      <c r="E441" s="88"/>
      <c r="F441" s="88"/>
      <c r="G441" s="88"/>
      <c r="H441" s="88"/>
    </row>
    <row r="442" spans="2:8" x14ac:dyDescent="0.3">
      <c r="B442" s="100"/>
      <c r="D442" s="101"/>
      <c r="E442" s="88"/>
      <c r="F442" s="88"/>
      <c r="G442" s="88"/>
      <c r="H442" s="88"/>
    </row>
    <row r="443" spans="2:8" x14ac:dyDescent="0.3">
      <c r="B443" s="100"/>
      <c r="D443" s="101"/>
      <c r="E443" s="88"/>
      <c r="F443" s="88"/>
      <c r="G443" s="88"/>
      <c r="H443" s="88"/>
    </row>
    <row r="444" spans="2:8" x14ac:dyDescent="0.3">
      <c r="B444" s="100"/>
      <c r="D444" s="101"/>
      <c r="E444" s="88"/>
      <c r="F444" s="88"/>
      <c r="G444" s="88"/>
      <c r="H444" s="88"/>
    </row>
    <row r="445" spans="2:8" x14ac:dyDescent="0.3">
      <c r="B445" s="100"/>
      <c r="D445" s="101"/>
      <c r="E445" s="88"/>
      <c r="F445" s="88"/>
      <c r="G445" s="88"/>
      <c r="H445" s="88"/>
    </row>
    <row r="446" spans="2:8" x14ac:dyDescent="0.3">
      <c r="B446" s="100"/>
      <c r="D446" s="101"/>
      <c r="E446" s="88"/>
      <c r="F446" s="88"/>
      <c r="G446" s="88"/>
      <c r="H446" s="88"/>
    </row>
    <row r="447" spans="2:8" x14ac:dyDescent="0.3">
      <c r="B447" s="100"/>
      <c r="D447" s="101"/>
      <c r="E447" s="88"/>
      <c r="F447" s="88"/>
      <c r="G447" s="88"/>
      <c r="H447" s="88"/>
    </row>
    <row r="448" spans="2:8" x14ac:dyDescent="0.3">
      <c r="B448" s="100"/>
      <c r="D448" s="101"/>
      <c r="E448" s="88"/>
      <c r="F448" s="88"/>
      <c r="G448" s="88"/>
      <c r="H448" s="88"/>
    </row>
    <row r="449" spans="2:8" x14ac:dyDescent="0.3">
      <c r="B449" s="100"/>
      <c r="D449" s="101"/>
      <c r="E449" s="88"/>
      <c r="F449" s="88"/>
      <c r="G449" s="88"/>
      <c r="H449" s="88"/>
    </row>
    <row r="450" spans="2:8" x14ac:dyDescent="0.3">
      <c r="B450" s="100"/>
      <c r="D450" s="101"/>
      <c r="E450" s="88"/>
      <c r="F450" s="88"/>
      <c r="G450" s="88"/>
      <c r="H450" s="88"/>
    </row>
    <row r="451" spans="2:8" x14ac:dyDescent="0.3">
      <c r="B451" s="100"/>
      <c r="D451" s="101"/>
      <c r="E451" s="88"/>
      <c r="F451" s="88"/>
      <c r="G451" s="88"/>
      <c r="H451" s="88"/>
    </row>
    <row r="452" spans="2:8" x14ac:dyDescent="0.3">
      <c r="B452" s="100"/>
      <c r="D452" s="101"/>
      <c r="E452" s="88"/>
      <c r="F452" s="88"/>
      <c r="G452" s="88"/>
      <c r="H452" s="88"/>
    </row>
    <row r="453" spans="2:8" x14ac:dyDescent="0.3">
      <c r="B453" s="100"/>
      <c r="D453" s="101"/>
      <c r="E453" s="88"/>
      <c r="F453" s="88"/>
      <c r="G453" s="88"/>
      <c r="H453" s="88"/>
    </row>
    <row r="454" spans="2:8" x14ac:dyDescent="0.3">
      <c r="B454" s="100"/>
      <c r="D454" s="101"/>
      <c r="E454" s="88"/>
      <c r="F454" s="88"/>
      <c r="G454" s="88"/>
      <c r="H454" s="88"/>
    </row>
    <row r="455" spans="2:8" x14ac:dyDescent="0.3">
      <c r="B455" s="100"/>
      <c r="D455" s="101"/>
      <c r="E455" s="88"/>
      <c r="F455" s="88"/>
      <c r="G455" s="88"/>
      <c r="H455" s="88"/>
    </row>
    <row r="456" spans="2:8" x14ac:dyDescent="0.3">
      <c r="B456" s="100"/>
      <c r="D456" s="101"/>
      <c r="E456" s="88"/>
      <c r="F456" s="88"/>
      <c r="G456" s="88"/>
      <c r="H456" s="88"/>
    </row>
    <row r="457" spans="2:8" x14ac:dyDescent="0.3">
      <c r="B457" s="100"/>
      <c r="D457" s="101"/>
      <c r="E457" s="88"/>
      <c r="F457" s="88"/>
      <c r="G457" s="88"/>
      <c r="H457" s="88"/>
    </row>
    <row r="458" spans="2:8" x14ac:dyDescent="0.3">
      <c r="B458" s="100"/>
      <c r="D458" s="101"/>
      <c r="E458" s="88"/>
      <c r="F458" s="88"/>
      <c r="G458" s="88"/>
      <c r="H458" s="88"/>
    </row>
    <row r="459" spans="2:8" x14ac:dyDescent="0.3">
      <c r="B459" s="100"/>
      <c r="D459" s="101"/>
      <c r="E459" s="88"/>
      <c r="F459" s="88"/>
      <c r="G459" s="88"/>
      <c r="H459" s="88"/>
    </row>
    <row r="460" spans="2:8" x14ac:dyDescent="0.3">
      <c r="B460" s="100"/>
      <c r="D460" s="101"/>
      <c r="E460" s="88"/>
      <c r="F460" s="88"/>
      <c r="G460" s="88"/>
      <c r="H460" s="88"/>
    </row>
    <row r="461" spans="2:8" x14ac:dyDescent="0.3">
      <c r="B461" s="100"/>
      <c r="D461" s="101"/>
      <c r="E461" s="88"/>
      <c r="F461" s="88"/>
      <c r="G461" s="88"/>
      <c r="H461" s="88"/>
    </row>
    <row r="462" spans="2:8" x14ac:dyDescent="0.3">
      <c r="B462" s="100"/>
      <c r="D462" s="101"/>
      <c r="E462" s="88"/>
      <c r="F462" s="88"/>
      <c r="G462" s="88"/>
      <c r="H462" s="88"/>
    </row>
    <row r="463" spans="2:8" x14ac:dyDescent="0.3">
      <c r="B463" s="100"/>
      <c r="D463" s="101"/>
      <c r="E463" s="88"/>
      <c r="F463" s="88"/>
      <c r="G463" s="88"/>
      <c r="H463" s="88"/>
    </row>
    <row r="464" spans="2:8" x14ac:dyDescent="0.3">
      <c r="B464" s="100"/>
      <c r="D464" s="101"/>
      <c r="E464" s="88"/>
      <c r="F464" s="88"/>
      <c r="G464" s="88"/>
      <c r="H464" s="88"/>
    </row>
    <row r="465" spans="2:8" x14ac:dyDescent="0.3">
      <c r="B465" s="100"/>
      <c r="D465" s="101"/>
      <c r="E465" s="88"/>
      <c r="F465" s="88"/>
      <c r="G465" s="88"/>
      <c r="H465" s="88"/>
    </row>
    <row r="466" spans="2:8" x14ac:dyDescent="0.3">
      <c r="B466" s="100"/>
      <c r="D466" s="101"/>
      <c r="E466" s="88"/>
      <c r="F466" s="88"/>
      <c r="G466" s="88"/>
      <c r="H466" s="88"/>
    </row>
    <row r="467" spans="2:8" x14ac:dyDescent="0.3">
      <c r="B467" s="100"/>
      <c r="D467" s="101"/>
      <c r="E467" s="88"/>
      <c r="F467" s="88"/>
      <c r="G467" s="88"/>
      <c r="H467" s="88"/>
    </row>
    <row r="468" spans="2:8" x14ac:dyDescent="0.3">
      <c r="B468" s="100"/>
      <c r="D468" s="101"/>
      <c r="E468" s="88"/>
      <c r="F468" s="88"/>
      <c r="G468" s="88"/>
      <c r="H468" s="88"/>
    </row>
    <row r="469" spans="2:8" x14ac:dyDescent="0.3">
      <c r="B469" s="100"/>
      <c r="D469" s="101"/>
      <c r="E469" s="88"/>
      <c r="F469" s="88"/>
      <c r="G469" s="88"/>
      <c r="H469" s="88"/>
    </row>
    <row r="470" spans="2:8" x14ac:dyDescent="0.3">
      <c r="B470" s="100"/>
      <c r="D470" s="101"/>
      <c r="E470" s="88"/>
      <c r="F470" s="88"/>
      <c r="G470" s="88"/>
      <c r="H470" s="88"/>
    </row>
    <row r="471" spans="2:8" x14ac:dyDescent="0.3">
      <c r="B471" s="100"/>
      <c r="D471" s="101"/>
      <c r="E471" s="88"/>
      <c r="F471" s="88"/>
      <c r="G471" s="88"/>
      <c r="H471" s="88"/>
    </row>
    <row r="472" spans="2:8" x14ac:dyDescent="0.3">
      <c r="B472" s="100"/>
      <c r="D472" s="101"/>
      <c r="E472" s="88"/>
      <c r="F472" s="88"/>
      <c r="G472" s="88"/>
      <c r="H472" s="88"/>
    </row>
    <row r="473" spans="2:8" x14ac:dyDescent="0.3">
      <c r="B473" s="100"/>
      <c r="D473" s="101"/>
      <c r="E473" s="88"/>
      <c r="F473" s="88"/>
      <c r="G473" s="88"/>
      <c r="H473" s="88"/>
    </row>
    <row r="474" spans="2:8" x14ac:dyDescent="0.3">
      <c r="B474" s="100"/>
      <c r="D474" s="101"/>
      <c r="E474" s="88"/>
      <c r="F474" s="88"/>
      <c r="G474" s="88"/>
      <c r="H474" s="88"/>
    </row>
    <row r="475" spans="2:8" x14ac:dyDescent="0.3">
      <c r="B475" s="100"/>
      <c r="D475" s="101"/>
      <c r="E475" s="88"/>
      <c r="F475" s="88"/>
      <c r="G475" s="88"/>
      <c r="H475" s="88"/>
    </row>
    <row r="476" spans="2:8" x14ac:dyDescent="0.3">
      <c r="B476" s="100"/>
      <c r="D476" s="101"/>
      <c r="E476" s="88"/>
      <c r="F476" s="88"/>
      <c r="G476" s="88"/>
      <c r="H476" s="88"/>
    </row>
    <row r="477" spans="2:8" x14ac:dyDescent="0.3">
      <c r="B477" s="100"/>
      <c r="D477" s="101"/>
      <c r="E477" s="88"/>
      <c r="F477" s="88"/>
      <c r="G477" s="88"/>
      <c r="H477" s="88"/>
    </row>
    <row r="478" spans="2:8" x14ac:dyDescent="0.3">
      <c r="B478" s="100"/>
      <c r="D478" s="101"/>
      <c r="E478" s="88"/>
      <c r="F478" s="88"/>
      <c r="G478" s="88"/>
      <c r="H478" s="88"/>
    </row>
    <row r="479" spans="2:8" x14ac:dyDescent="0.3">
      <c r="B479" s="100"/>
      <c r="D479" s="101"/>
      <c r="E479" s="88"/>
      <c r="F479" s="88"/>
      <c r="G479" s="88"/>
      <c r="H479" s="88"/>
    </row>
    <row r="480" spans="2:8" x14ac:dyDescent="0.3">
      <c r="B480" s="100"/>
      <c r="D480" s="101"/>
      <c r="E480" s="88"/>
      <c r="F480" s="88"/>
      <c r="G480" s="88"/>
      <c r="H480" s="88"/>
    </row>
    <row r="481" spans="2:8" x14ac:dyDescent="0.3">
      <c r="B481" s="100"/>
      <c r="D481" s="101"/>
      <c r="E481" s="88"/>
      <c r="F481" s="88"/>
      <c r="G481" s="88"/>
      <c r="H481" s="88"/>
    </row>
    <row r="482" spans="2:8" x14ac:dyDescent="0.3">
      <c r="B482" s="100"/>
      <c r="D482" s="101"/>
      <c r="E482" s="88"/>
      <c r="F482" s="88"/>
      <c r="G482" s="88"/>
      <c r="H482" s="88"/>
    </row>
    <row r="483" spans="2:8" x14ac:dyDescent="0.3">
      <c r="B483" s="100"/>
      <c r="D483" s="101"/>
      <c r="E483" s="88"/>
      <c r="F483" s="88"/>
      <c r="G483" s="88"/>
      <c r="H483" s="88"/>
    </row>
    <row r="484" spans="2:8" x14ac:dyDescent="0.3">
      <c r="B484" s="100"/>
      <c r="D484" s="101"/>
      <c r="E484" s="88"/>
      <c r="F484" s="88"/>
      <c r="G484" s="88"/>
      <c r="H484" s="88"/>
    </row>
    <row r="485" spans="2:8" x14ac:dyDescent="0.3">
      <c r="B485" s="100"/>
      <c r="D485" s="101"/>
      <c r="E485" s="88"/>
      <c r="F485" s="88"/>
      <c r="G485" s="88"/>
      <c r="H485" s="88"/>
    </row>
    <row r="486" spans="2:8" x14ac:dyDescent="0.3">
      <c r="B486" s="100"/>
      <c r="D486" s="101"/>
      <c r="E486" s="88"/>
      <c r="F486" s="88"/>
      <c r="G486" s="88"/>
      <c r="H486" s="88"/>
    </row>
    <row r="487" spans="2:8" x14ac:dyDescent="0.3">
      <c r="B487" s="100"/>
      <c r="D487" s="101"/>
      <c r="E487" s="88"/>
      <c r="F487" s="88"/>
      <c r="G487" s="88"/>
      <c r="H487" s="88"/>
    </row>
    <row r="488" spans="2:8" x14ac:dyDescent="0.3">
      <c r="B488" s="100"/>
      <c r="D488" s="101"/>
      <c r="E488" s="88"/>
      <c r="F488" s="88"/>
      <c r="G488" s="88"/>
      <c r="H488" s="88"/>
    </row>
    <row r="489" spans="2:8" x14ac:dyDescent="0.3">
      <c r="B489" s="100"/>
      <c r="D489" s="101"/>
      <c r="E489" s="88"/>
      <c r="F489" s="88"/>
      <c r="G489" s="88"/>
      <c r="H489" s="88"/>
    </row>
    <row r="490" spans="2:8" x14ac:dyDescent="0.3">
      <c r="B490" s="100"/>
      <c r="D490" s="101"/>
      <c r="E490" s="88"/>
      <c r="F490" s="88"/>
      <c r="G490" s="88"/>
      <c r="H490" s="88"/>
    </row>
    <row r="491" spans="2:8" x14ac:dyDescent="0.3">
      <c r="B491" s="100"/>
      <c r="D491" s="101"/>
      <c r="E491" s="88"/>
      <c r="F491" s="88"/>
      <c r="G491" s="88"/>
      <c r="H491" s="88"/>
    </row>
    <row r="492" spans="2:8" x14ac:dyDescent="0.3">
      <c r="B492" s="100"/>
      <c r="D492" s="101"/>
      <c r="E492" s="88"/>
      <c r="F492" s="88"/>
      <c r="G492" s="88"/>
      <c r="H492" s="88"/>
    </row>
    <row r="493" spans="2:8" x14ac:dyDescent="0.3">
      <c r="B493" s="100"/>
      <c r="D493" s="101"/>
      <c r="E493" s="88"/>
      <c r="F493" s="88"/>
      <c r="G493" s="88"/>
      <c r="H493" s="88"/>
    </row>
    <row r="494" spans="2:8" x14ac:dyDescent="0.3">
      <c r="B494" s="100"/>
      <c r="D494" s="101"/>
      <c r="E494" s="88"/>
      <c r="F494" s="88"/>
      <c r="G494" s="88"/>
      <c r="H494" s="88"/>
    </row>
    <row r="495" spans="2:8" x14ac:dyDescent="0.3">
      <c r="B495" s="100"/>
      <c r="D495" s="101"/>
      <c r="E495" s="88"/>
      <c r="F495" s="88"/>
      <c r="G495" s="88"/>
      <c r="H495" s="88"/>
    </row>
    <row r="496" spans="2:8" x14ac:dyDescent="0.3">
      <c r="B496" s="100"/>
      <c r="D496" s="101"/>
      <c r="E496" s="88"/>
      <c r="F496" s="88"/>
      <c r="G496" s="88"/>
      <c r="H496" s="88"/>
    </row>
    <row r="497" spans="2:8" x14ac:dyDescent="0.3">
      <c r="B497" s="100"/>
      <c r="D497" s="101"/>
      <c r="E497" s="88"/>
      <c r="F497" s="88"/>
      <c r="G497" s="88"/>
      <c r="H497" s="88"/>
    </row>
    <row r="498" spans="2:8" x14ac:dyDescent="0.3">
      <c r="B498" s="100"/>
      <c r="D498" s="101"/>
      <c r="E498" s="88"/>
      <c r="F498" s="88"/>
      <c r="G498" s="88"/>
      <c r="H498" s="88"/>
    </row>
    <row r="499" spans="2:8" x14ac:dyDescent="0.3">
      <c r="B499" s="100"/>
      <c r="D499" s="101"/>
      <c r="E499" s="88"/>
      <c r="F499" s="88"/>
      <c r="G499" s="88"/>
      <c r="H499" s="88"/>
    </row>
    <row r="500" spans="2:8" x14ac:dyDescent="0.3">
      <c r="B500" s="100"/>
      <c r="D500" s="101"/>
      <c r="E500" s="88"/>
      <c r="F500" s="88"/>
      <c r="G500" s="88"/>
      <c r="H500" s="88"/>
    </row>
    <row r="501" spans="2:8" x14ac:dyDescent="0.3">
      <c r="B501" s="100"/>
      <c r="D501" s="101"/>
      <c r="E501" s="88"/>
      <c r="F501" s="88"/>
      <c r="G501" s="88"/>
      <c r="H501" s="88"/>
    </row>
    <row r="502" spans="2:8" x14ac:dyDescent="0.3">
      <c r="B502" s="100"/>
      <c r="D502" s="101"/>
      <c r="E502" s="88"/>
      <c r="F502" s="88"/>
      <c r="G502" s="88"/>
      <c r="H502" s="88"/>
    </row>
    <row r="503" spans="2:8" x14ac:dyDescent="0.3">
      <c r="B503" s="100"/>
      <c r="D503" s="101"/>
      <c r="E503" s="88"/>
      <c r="F503" s="88"/>
      <c r="G503" s="88"/>
      <c r="H503" s="88"/>
    </row>
    <row r="504" spans="2:8" x14ac:dyDescent="0.3">
      <c r="B504" s="100"/>
      <c r="D504" s="101"/>
      <c r="E504" s="88"/>
      <c r="F504" s="88"/>
      <c r="G504" s="88"/>
      <c r="H504" s="88"/>
    </row>
    <row r="505" spans="2:8" x14ac:dyDescent="0.3">
      <c r="B505" s="100"/>
      <c r="D505" s="101"/>
      <c r="E505" s="88"/>
      <c r="F505" s="88"/>
      <c r="G505" s="88"/>
      <c r="H505" s="88"/>
    </row>
    <row r="506" spans="2:8" x14ac:dyDescent="0.3">
      <c r="B506" s="100"/>
      <c r="D506" s="101"/>
      <c r="E506" s="88"/>
      <c r="F506" s="88"/>
      <c r="G506" s="88"/>
      <c r="H506" s="88"/>
    </row>
    <row r="507" spans="2:8" x14ac:dyDescent="0.3">
      <c r="B507" s="100"/>
      <c r="D507" s="101"/>
      <c r="E507" s="88"/>
      <c r="F507" s="88"/>
      <c r="G507" s="88"/>
      <c r="H507" s="88"/>
    </row>
    <row r="508" spans="2:8" x14ac:dyDescent="0.3">
      <c r="B508" s="100"/>
      <c r="D508" s="101"/>
      <c r="E508" s="88"/>
      <c r="F508" s="88"/>
      <c r="G508" s="88"/>
      <c r="H508" s="88"/>
    </row>
    <row r="509" spans="2:8" x14ac:dyDescent="0.3">
      <c r="B509" s="100"/>
      <c r="D509" s="101"/>
      <c r="E509" s="88"/>
      <c r="F509" s="88"/>
      <c r="G509" s="88"/>
      <c r="H509" s="88"/>
    </row>
    <row r="510" spans="2:8" x14ac:dyDescent="0.3">
      <c r="B510" s="100"/>
      <c r="D510" s="101"/>
      <c r="E510" s="88"/>
      <c r="F510" s="88"/>
      <c r="G510" s="88"/>
      <c r="H510" s="88"/>
    </row>
    <row r="511" spans="2:8" x14ac:dyDescent="0.3">
      <c r="B511" s="100"/>
      <c r="D511" s="101"/>
      <c r="E511" s="88"/>
      <c r="F511" s="88"/>
      <c r="G511" s="88"/>
      <c r="H511" s="88"/>
    </row>
    <row r="512" spans="2:8" x14ac:dyDescent="0.3">
      <c r="B512" s="100"/>
      <c r="D512" s="101"/>
      <c r="E512" s="88"/>
      <c r="F512" s="88"/>
      <c r="G512" s="88"/>
      <c r="H512" s="88"/>
    </row>
    <row r="513" spans="2:8" x14ac:dyDescent="0.3">
      <c r="B513" s="100"/>
      <c r="D513" s="101"/>
      <c r="E513" s="88"/>
      <c r="F513" s="88"/>
      <c r="G513" s="88"/>
      <c r="H513" s="88"/>
    </row>
    <row r="514" spans="2:8" x14ac:dyDescent="0.3">
      <c r="B514" s="100"/>
      <c r="D514" s="101"/>
      <c r="E514" s="88"/>
      <c r="F514" s="88"/>
      <c r="G514" s="88"/>
      <c r="H514" s="88"/>
    </row>
    <row r="515" spans="2:8" x14ac:dyDescent="0.3">
      <c r="B515" s="100"/>
      <c r="D515" s="101"/>
      <c r="E515" s="88"/>
      <c r="F515" s="88"/>
      <c r="G515" s="88"/>
      <c r="H515" s="88"/>
    </row>
    <row r="516" spans="2:8" x14ac:dyDescent="0.3">
      <c r="B516" s="100"/>
      <c r="D516" s="101"/>
      <c r="E516" s="88"/>
      <c r="F516" s="88"/>
      <c r="G516" s="88"/>
      <c r="H516" s="88"/>
    </row>
    <row r="517" spans="2:8" x14ac:dyDescent="0.3">
      <c r="B517" s="100"/>
      <c r="D517" s="101"/>
      <c r="E517" s="88"/>
      <c r="F517" s="88"/>
      <c r="G517" s="88"/>
      <c r="H517" s="88"/>
    </row>
    <row r="518" spans="2:8" x14ac:dyDescent="0.3">
      <c r="B518" s="100"/>
      <c r="D518" s="101"/>
      <c r="E518" s="88"/>
      <c r="F518" s="88"/>
      <c r="G518" s="88"/>
      <c r="H518" s="88"/>
    </row>
    <row r="519" spans="2:8" x14ac:dyDescent="0.3">
      <c r="B519" s="100"/>
      <c r="D519" s="101"/>
      <c r="E519" s="88"/>
      <c r="F519" s="88"/>
      <c r="G519" s="88"/>
      <c r="H519" s="88"/>
    </row>
    <row r="520" spans="2:8" x14ac:dyDescent="0.3">
      <c r="B520" s="100"/>
      <c r="D520" s="101"/>
      <c r="E520" s="88"/>
      <c r="F520" s="88"/>
      <c r="G520" s="88"/>
      <c r="H520" s="88"/>
    </row>
    <row r="521" spans="2:8" x14ac:dyDescent="0.3">
      <c r="B521" s="100"/>
      <c r="D521" s="101"/>
      <c r="E521" s="88"/>
      <c r="F521" s="88"/>
      <c r="G521" s="88"/>
      <c r="H521" s="88"/>
    </row>
    <row r="522" spans="2:8" x14ac:dyDescent="0.3">
      <c r="B522" s="100"/>
      <c r="D522" s="101"/>
      <c r="E522" s="88"/>
      <c r="F522" s="88"/>
      <c r="G522" s="88"/>
      <c r="H522" s="88"/>
    </row>
    <row r="523" spans="2:8" x14ac:dyDescent="0.3">
      <c r="B523" s="100"/>
      <c r="D523" s="101"/>
      <c r="E523" s="88"/>
      <c r="F523" s="88"/>
      <c r="G523" s="88"/>
      <c r="H523" s="88"/>
    </row>
    <row r="524" spans="2:8" x14ac:dyDescent="0.3">
      <c r="B524" s="100"/>
      <c r="D524" s="101"/>
      <c r="E524" s="88"/>
      <c r="F524" s="88"/>
      <c r="G524" s="88"/>
      <c r="H524" s="88"/>
    </row>
    <row r="525" spans="2:8" x14ac:dyDescent="0.3">
      <c r="B525" s="100"/>
      <c r="D525" s="101"/>
      <c r="E525" s="88"/>
      <c r="F525" s="88"/>
      <c r="G525" s="88"/>
      <c r="H525" s="88"/>
    </row>
    <row r="526" spans="2:8" x14ac:dyDescent="0.3">
      <c r="B526" s="100"/>
      <c r="D526" s="101"/>
      <c r="E526" s="88"/>
      <c r="F526" s="88"/>
      <c r="G526" s="88"/>
      <c r="H526" s="88"/>
    </row>
    <row r="527" spans="2:8" x14ac:dyDescent="0.3">
      <c r="B527" s="100"/>
      <c r="D527" s="101"/>
      <c r="E527" s="88"/>
      <c r="F527" s="88"/>
      <c r="G527" s="88"/>
      <c r="H527" s="88"/>
    </row>
    <row r="528" spans="2:8" x14ac:dyDescent="0.3">
      <c r="B528" s="100"/>
      <c r="D528" s="101"/>
      <c r="E528" s="88"/>
      <c r="F528" s="88"/>
      <c r="G528" s="88"/>
      <c r="H528" s="88"/>
    </row>
    <row r="529" spans="2:8" x14ac:dyDescent="0.3">
      <c r="B529" s="100"/>
      <c r="D529" s="101"/>
      <c r="E529" s="88"/>
      <c r="F529" s="88"/>
      <c r="G529" s="88"/>
      <c r="H529" s="88"/>
    </row>
    <row r="530" spans="2:8" x14ac:dyDescent="0.3">
      <c r="B530" s="100"/>
      <c r="D530" s="101"/>
      <c r="E530" s="88"/>
      <c r="F530" s="88"/>
      <c r="G530" s="88"/>
      <c r="H530" s="88"/>
    </row>
    <row r="531" spans="2:8" x14ac:dyDescent="0.3">
      <c r="B531" s="100"/>
      <c r="D531" s="101"/>
      <c r="E531" s="88"/>
      <c r="F531" s="88"/>
      <c r="G531" s="88"/>
      <c r="H531" s="88"/>
    </row>
    <row r="532" spans="2:8" x14ac:dyDescent="0.3">
      <c r="B532" s="100"/>
      <c r="D532" s="101"/>
      <c r="E532" s="88"/>
      <c r="F532" s="88"/>
      <c r="G532" s="88"/>
      <c r="H532" s="88"/>
    </row>
    <row r="533" spans="2:8" x14ac:dyDescent="0.3">
      <c r="B533" s="100"/>
      <c r="D533" s="101"/>
      <c r="E533" s="88"/>
      <c r="F533" s="88"/>
      <c r="G533" s="88"/>
      <c r="H533" s="88"/>
    </row>
    <row r="534" spans="2:8" x14ac:dyDescent="0.3">
      <c r="B534" s="100"/>
      <c r="D534" s="101"/>
      <c r="E534" s="88"/>
      <c r="F534" s="88"/>
      <c r="G534" s="88"/>
      <c r="H534" s="88"/>
    </row>
    <row r="535" spans="2:8" x14ac:dyDescent="0.3">
      <c r="B535" s="100"/>
      <c r="D535" s="101"/>
      <c r="E535" s="88"/>
      <c r="F535" s="88"/>
      <c r="G535" s="88"/>
      <c r="H535" s="88"/>
    </row>
    <row r="536" spans="2:8" x14ac:dyDescent="0.3">
      <c r="B536" s="100"/>
      <c r="D536" s="101"/>
      <c r="E536" s="88"/>
      <c r="F536" s="88"/>
      <c r="G536" s="88"/>
      <c r="H536" s="88"/>
    </row>
    <row r="537" spans="2:8" x14ac:dyDescent="0.3">
      <c r="B537" s="100"/>
      <c r="D537" s="101"/>
      <c r="E537" s="88"/>
      <c r="F537" s="88"/>
      <c r="G537" s="88"/>
      <c r="H537" s="88"/>
    </row>
    <row r="538" spans="2:8" x14ac:dyDescent="0.3">
      <c r="B538" s="100"/>
      <c r="D538" s="101"/>
      <c r="E538" s="88"/>
      <c r="F538" s="88"/>
      <c r="G538" s="88"/>
      <c r="H538" s="88"/>
    </row>
    <row r="539" spans="2:8" x14ac:dyDescent="0.3">
      <c r="B539" s="100"/>
      <c r="D539" s="101"/>
      <c r="E539" s="88"/>
      <c r="F539" s="88"/>
      <c r="G539" s="88"/>
      <c r="H539" s="88"/>
    </row>
    <row r="540" spans="2:8" x14ac:dyDescent="0.3">
      <c r="B540" s="100"/>
      <c r="D540" s="101"/>
      <c r="E540" s="88"/>
      <c r="F540" s="88"/>
      <c r="G540" s="88"/>
      <c r="H540" s="88"/>
    </row>
    <row r="541" spans="2:8" x14ac:dyDescent="0.3">
      <c r="B541" s="100"/>
      <c r="D541" s="101"/>
      <c r="E541" s="88"/>
      <c r="F541" s="88"/>
      <c r="G541" s="88"/>
      <c r="H541" s="88"/>
    </row>
    <row r="542" spans="2:8" x14ac:dyDescent="0.3">
      <c r="B542" s="100"/>
      <c r="D542" s="101"/>
      <c r="E542" s="88"/>
      <c r="F542" s="88"/>
      <c r="G542" s="88"/>
      <c r="H542" s="88"/>
    </row>
    <row r="543" spans="2:8" x14ac:dyDescent="0.3">
      <c r="B543" s="100"/>
      <c r="D543" s="101"/>
      <c r="E543" s="88"/>
      <c r="F543" s="88"/>
      <c r="G543" s="88"/>
      <c r="H543" s="88"/>
    </row>
    <row r="544" spans="2:8" x14ac:dyDescent="0.3">
      <c r="B544" s="100"/>
      <c r="D544" s="101"/>
      <c r="E544" s="88"/>
      <c r="F544" s="88"/>
      <c r="G544" s="88"/>
      <c r="H544" s="88"/>
    </row>
    <row r="545" spans="2:8" x14ac:dyDescent="0.3">
      <c r="B545" s="100"/>
      <c r="D545" s="101"/>
      <c r="E545" s="88"/>
      <c r="F545" s="88"/>
      <c r="G545" s="88"/>
      <c r="H545" s="88"/>
    </row>
    <row r="546" spans="2:8" x14ac:dyDescent="0.3">
      <c r="B546" s="100"/>
      <c r="D546" s="101"/>
      <c r="E546" s="88"/>
      <c r="F546" s="88"/>
      <c r="G546" s="88"/>
      <c r="H546" s="88"/>
    </row>
    <row r="547" spans="2:8" x14ac:dyDescent="0.3">
      <c r="B547" s="100"/>
      <c r="D547" s="101"/>
      <c r="E547" s="88"/>
      <c r="F547" s="88"/>
      <c r="G547" s="88"/>
      <c r="H547" s="88"/>
    </row>
    <row r="548" spans="2:8" x14ac:dyDescent="0.3">
      <c r="B548" s="100"/>
      <c r="D548" s="101"/>
      <c r="E548" s="88"/>
      <c r="F548" s="88"/>
      <c r="G548" s="88"/>
      <c r="H548" s="88"/>
    </row>
    <row r="549" spans="2:8" x14ac:dyDescent="0.3">
      <c r="B549" s="100"/>
      <c r="D549" s="101"/>
      <c r="E549" s="88"/>
      <c r="F549" s="88"/>
      <c r="G549" s="88"/>
      <c r="H549" s="88"/>
    </row>
    <row r="550" spans="2:8" x14ac:dyDescent="0.3">
      <c r="B550" s="100"/>
      <c r="D550" s="101"/>
      <c r="E550" s="88"/>
      <c r="F550" s="88"/>
      <c r="G550" s="88"/>
      <c r="H550" s="88"/>
    </row>
    <row r="551" spans="2:8" x14ac:dyDescent="0.3">
      <c r="B551" s="100"/>
      <c r="D551" s="101"/>
      <c r="E551" s="88"/>
      <c r="F551" s="88"/>
      <c r="G551" s="88"/>
      <c r="H551" s="88"/>
    </row>
    <row r="552" spans="2:8" x14ac:dyDescent="0.3">
      <c r="B552" s="100"/>
      <c r="D552" s="101"/>
      <c r="E552" s="88"/>
      <c r="F552" s="88"/>
      <c r="G552" s="88"/>
      <c r="H552" s="88"/>
    </row>
    <row r="553" spans="2:8" x14ac:dyDescent="0.3">
      <c r="B553" s="100"/>
      <c r="D553" s="101"/>
      <c r="E553" s="88"/>
      <c r="F553" s="88"/>
      <c r="G553" s="88"/>
      <c r="H553" s="88"/>
    </row>
    <row r="554" spans="2:8" x14ac:dyDescent="0.3">
      <c r="B554" s="100"/>
      <c r="D554" s="101"/>
      <c r="E554" s="88"/>
      <c r="F554" s="88"/>
      <c r="G554" s="88"/>
      <c r="H554" s="88"/>
    </row>
    <row r="555" spans="2:8" x14ac:dyDescent="0.3">
      <c r="B555" s="100"/>
      <c r="D555" s="101"/>
      <c r="E555" s="88"/>
      <c r="F555" s="88"/>
      <c r="G555" s="88"/>
      <c r="H555" s="88"/>
    </row>
    <row r="556" spans="2:8" x14ac:dyDescent="0.3">
      <c r="B556" s="100"/>
      <c r="D556" s="101"/>
      <c r="E556" s="88"/>
      <c r="F556" s="88"/>
      <c r="G556" s="88"/>
      <c r="H556" s="88"/>
    </row>
    <row r="557" spans="2:8" x14ac:dyDescent="0.3">
      <c r="B557" s="100"/>
      <c r="D557" s="101"/>
      <c r="E557" s="88"/>
      <c r="F557" s="88"/>
      <c r="G557" s="88"/>
      <c r="H557" s="88"/>
    </row>
    <row r="558" spans="2:8" x14ac:dyDescent="0.3">
      <c r="B558" s="100"/>
      <c r="D558" s="101"/>
      <c r="E558" s="88"/>
      <c r="F558" s="88"/>
      <c r="G558" s="88"/>
      <c r="H558" s="88"/>
    </row>
    <row r="559" spans="2:8" x14ac:dyDescent="0.3">
      <c r="B559" s="100"/>
      <c r="D559" s="101"/>
      <c r="E559" s="88"/>
      <c r="F559" s="88"/>
      <c r="G559" s="88"/>
      <c r="H559" s="88"/>
    </row>
    <row r="560" spans="2:8" x14ac:dyDescent="0.3">
      <c r="B560" s="100"/>
      <c r="D560" s="101"/>
      <c r="E560" s="88"/>
      <c r="F560" s="88"/>
      <c r="G560" s="88"/>
      <c r="H560" s="88"/>
    </row>
    <row r="561" spans="2:8" x14ac:dyDescent="0.3">
      <c r="B561" s="100"/>
      <c r="D561" s="101"/>
      <c r="E561" s="88"/>
      <c r="F561" s="88"/>
      <c r="G561" s="88"/>
      <c r="H561" s="88"/>
    </row>
    <row r="562" spans="2:8" x14ac:dyDescent="0.3">
      <c r="B562" s="100"/>
      <c r="D562" s="101"/>
      <c r="E562" s="88"/>
      <c r="F562" s="88"/>
      <c r="G562" s="88"/>
      <c r="H562" s="88"/>
    </row>
    <row r="563" spans="2:8" x14ac:dyDescent="0.3">
      <c r="B563" s="100"/>
      <c r="D563" s="101"/>
      <c r="E563" s="88"/>
      <c r="F563" s="88"/>
      <c r="G563" s="88"/>
      <c r="H563" s="88"/>
    </row>
    <row r="564" spans="2:8" x14ac:dyDescent="0.3">
      <c r="B564" s="100"/>
      <c r="D564" s="101"/>
      <c r="E564" s="88"/>
      <c r="F564" s="88"/>
      <c r="G564" s="88"/>
      <c r="H564" s="88"/>
    </row>
    <row r="565" spans="2:8" x14ac:dyDescent="0.3">
      <c r="B565" s="100"/>
      <c r="D565" s="101"/>
      <c r="E565" s="88"/>
      <c r="F565" s="88"/>
      <c r="G565" s="88"/>
      <c r="H565" s="88"/>
    </row>
    <row r="566" spans="2:8" x14ac:dyDescent="0.3">
      <c r="B566" s="100"/>
      <c r="D566" s="101"/>
      <c r="E566" s="88"/>
      <c r="F566" s="88"/>
      <c r="G566" s="88"/>
      <c r="H566" s="88"/>
    </row>
    <row r="567" spans="2:8" x14ac:dyDescent="0.3">
      <c r="B567" s="100"/>
      <c r="D567" s="101"/>
      <c r="E567" s="88"/>
      <c r="F567" s="88"/>
      <c r="G567" s="88"/>
      <c r="H567" s="88"/>
    </row>
    <row r="568" spans="2:8" x14ac:dyDescent="0.3">
      <c r="B568" s="100"/>
      <c r="D568" s="101"/>
      <c r="E568" s="88"/>
      <c r="F568" s="88"/>
      <c r="G568" s="88"/>
      <c r="H568" s="88"/>
    </row>
    <row r="569" spans="2:8" x14ac:dyDescent="0.3">
      <c r="B569" s="100"/>
      <c r="D569" s="101"/>
      <c r="E569" s="88"/>
      <c r="F569" s="88"/>
      <c r="G569" s="88"/>
      <c r="H569" s="88"/>
    </row>
    <row r="570" spans="2:8" x14ac:dyDescent="0.3">
      <c r="B570" s="100"/>
      <c r="D570" s="101"/>
      <c r="E570" s="88"/>
      <c r="F570" s="88"/>
      <c r="G570" s="88"/>
      <c r="H570" s="88"/>
    </row>
    <row r="571" spans="2:8" x14ac:dyDescent="0.3">
      <c r="B571" s="100"/>
      <c r="D571" s="101"/>
      <c r="E571" s="88"/>
      <c r="F571" s="88"/>
      <c r="G571" s="88"/>
      <c r="H571" s="88"/>
    </row>
    <row r="572" spans="2:8" x14ac:dyDescent="0.3">
      <c r="B572" s="100"/>
      <c r="D572" s="101"/>
      <c r="E572" s="88"/>
      <c r="F572" s="88"/>
      <c r="G572" s="88"/>
      <c r="H572" s="88"/>
    </row>
    <row r="573" spans="2:8" x14ac:dyDescent="0.3">
      <c r="B573" s="100"/>
      <c r="D573" s="101"/>
      <c r="E573" s="88"/>
      <c r="F573" s="88"/>
      <c r="G573" s="88"/>
      <c r="H573" s="88"/>
    </row>
    <row r="574" spans="2:8" x14ac:dyDescent="0.3">
      <c r="B574" s="100"/>
      <c r="D574" s="101"/>
      <c r="E574" s="88"/>
      <c r="F574" s="88"/>
      <c r="G574" s="88"/>
      <c r="H574" s="88"/>
    </row>
    <row r="575" spans="2:8" x14ac:dyDescent="0.3">
      <c r="B575" s="100"/>
      <c r="D575" s="101"/>
      <c r="E575" s="88"/>
      <c r="F575" s="88"/>
      <c r="G575" s="88"/>
      <c r="H575" s="88"/>
    </row>
    <row r="576" spans="2:8" x14ac:dyDescent="0.3">
      <c r="B576" s="100"/>
      <c r="D576" s="101"/>
      <c r="E576" s="88"/>
      <c r="F576" s="88"/>
      <c r="G576" s="88"/>
      <c r="H576" s="88"/>
    </row>
    <row r="577" spans="2:8" x14ac:dyDescent="0.3">
      <c r="B577" s="100"/>
      <c r="D577" s="101"/>
      <c r="E577" s="88"/>
      <c r="F577" s="88"/>
      <c r="G577" s="88"/>
      <c r="H577" s="88"/>
    </row>
    <row r="578" spans="2:8" x14ac:dyDescent="0.3">
      <c r="B578" s="100"/>
      <c r="D578" s="101"/>
      <c r="E578" s="88"/>
      <c r="F578" s="88"/>
      <c r="G578" s="88"/>
      <c r="H578" s="88"/>
    </row>
    <row r="579" spans="2:8" x14ac:dyDescent="0.3">
      <c r="B579" s="100"/>
      <c r="D579" s="101"/>
      <c r="E579" s="88"/>
      <c r="F579" s="88"/>
      <c r="G579" s="88"/>
      <c r="H579" s="88"/>
    </row>
    <row r="580" spans="2:8" x14ac:dyDescent="0.3">
      <c r="B580" s="100"/>
      <c r="D580" s="101"/>
      <c r="E580" s="88"/>
      <c r="F580" s="88"/>
      <c r="G580" s="88"/>
      <c r="H580" s="88"/>
    </row>
    <row r="581" spans="2:8" x14ac:dyDescent="0.3">
      <c r="B581" s="100"/>
      <c r="D581" s="101"/>
      <c r="E581" s="88"/>
      <c r="F581" s="88"/>
      <c r="G581" s="88"/>
      <c r="H581" s="88"/>
    </row>
    <row r="582" spans="2:8" x14ac:dyDescent="0.3">
      <c r="B582" s="100"/>
      <c r="D582" s="101"/>
      <c r="E582" s="88"/>
      <c r="F582" s="88"/>
      <c r="G582" s="88"/>
      <c r="H582" s="88"/>
    </row>
    <row r="583" spans="2:8" x14ac:dyDescent="0.3">
      <c r="B583" s="100"/>
      <c r="D583" s="101"/>
      <c r="E583" s="88"/>
      <c r="F583" s="88"/>
      <c r="G583" s="88"/>
      <c r="H583" s="88"/>
    </row>
    <row r="584" spans="2:8" x14ac:dyDescent="0.3">
      <c r="B584" s="100"/>
      <c r="D584" s="101"/>
      <c r="E584" s="88"/>
      <c r="F584" s="88"/>
      <c r="G584" s="88"/>
      <c r="H584" s="88"/>
    </row>
    <row r="585" spans="2:8" x14ac:dyDescent="0.3">
      <c r="B585" s="100"/>
      <c r="D585" s="101"/>
      <c r="E585" s="88"/>
      <c r="F585" s="88"/>
      <c r="G585" s="88"/>
      <c r="H585" s="88"/>
    </row>
    <row r="586" spans="2:8" x14ac:dyDescent="0.3">
      <c r="B586" s="100"/>
      <c r="D586" s="101"/>
      <c r="E586" s="88"/>
      <c r="F586" s="88"/>
      <c r="G586" s="88"/>
      <c r="H586" s="88"/>
    </row>
    <row r="587" spans="2:8" x14ac:dyDescent="0.3">
      <c r="B587" s="100"/>
      <c r="D587" s="101"/>
      <c r="E587" s="88"/>
      <c r="F587" s="88"/>
      <c r="G587" s="88"/>
      <c r="H587" s="88"/>
    </row>
    <row r="588" spans="2:8" x14ac:dyDescent="0.3">
      <c r="B588" s="100"/>
      <c r="D588" s="101"/>
      <c r="E588" s="88"/>
      <c r="F588" s="88"/>
      <c r="G588" s="88"/>
      <c r="H588" s="88"/>
    </row>
    <row r="589" spans="2:8" x14ac:dyDescent="0.3">
      <c r="B589" s="100"/>
      <c r="D589" s="101"/>
      <c r="E589" s="88"/>
      <c r="F589" s="88"/>
      <c r="G589" s="88"/>
      <c r="H589" s="88"/>
    </row>
    <row r="590" spans="2:8" x14ac:dyDescent="0.3">
      <c r="B590" s="100"/>
      <c r="D590" s="101"/>
      <c r="E590" s="88"/>
      <c r="F590" s="88"/>
      <c r="G590" s="88"/>
      <c r="H590" s="88"/>
    </row>
    <row r="591" spans="2:8" x14ac:dyDescent="0.3">
      <c r="B591" s="100"/>
      <c r="D591" s="101"/>
      <c r="E591" s="88"/>
      <c r="F591" s="88"/>
      <c r="G591" s="88"/>
      <c r="H591" s="88"/>
    </row>
    <row r="592" spans="2:8" x14ac:dyDescent="0.3">
      <c r="B592" s="100"/>
      <c r="D592" s="101"/>
      <c r="E592" s="88"/>
      <c r="F592" s="88"/>
      <c r="G592" s="88"/>
      <c r="H592" s="88"/>
    </row>
    <row r="593" spans="2:8" x14ac:dyDescent="0.3">
      <c r="B593" s="100"/>
      <c r="D593" s="101"/>
      <c r="E593" s="88"/>
      <c r="F593" s="88"/>
      <c r="G593" s="88"/>
      <c r="H593" s="88"/>
    </row>
    <row r="594" spans="2:8" x14ac:dyDescent="0.3">
      <c r="B594" s="100"/>
      <c r="D594" s="101"/>
      <c r="E594" s="88"/>
      <c r="F594" s="88"/>
      <c r="G594" s="88"/>
      <c r="H594" s="88"/>
    </row>
    <row r="595" spans="2:8" x14ac:dyDescent="0.3">
      <c r="B595" s="100"/>
      <c r="D595" s="101"/>
      <c r="E595" s="88"/>
      <c r="F595" s="88"/>
      <c r="G595" s="88"/>
      <c r="H595" s="88"/>
    </row>
    <row r="596" spans="2:8" x14ac:dyDescent="0.3">
      <c r="B596" s="100"/>
      <c r="D596" s="101"/>
      <c r="E596" s="88"/>
      <c r="F596" s="88"/>
      <c r="G596" s="88"/>
      <c r="H596" s="88"/>
    </row>
    <row r="597" spans="2:8" x14ac:dyDescent="0.3">
      <c r="B597" s="100"/>
      <c r="D597" s="101"/>
      <c r="E597" s="88"/>
      <c r="F597" s="88"/>
      <c r="G597" s="88"/>
      <c r="H597" s="88"/>
    </row>
    <row r="598" spans="2:8" x14ac:dyDescent="0.3">
      <c r="B598" s="100"/>
      <c r="D598" s="101"/>
      <c r="E598" s="88"/>
      <c r="F598" s="88"/>
      <c r="G598" s="88"/>
      <c r="H598" s="88"/>
    </row>
    <row r="599" spans="2:8" x14ac:dyDescent="0.3">
      <c r="B599" s="100"/>
      <c r="D599" s="101"/>
      <c r="E599" s="88"/>
      <c r="F599" s="88"/>
      <c r="G599" s="88"/>
      <c r="H599" s="88"/>
    </row>
    <row r="600" spans="2:8" x14ac:dyDescent="0.3">
      <c r="B600" s="100"/>
      <c r="D600" s="101"/>
      <c r="E600" s="88"/>
      <c r="F600" s="88"/>
      <c r="G600" s="88"/>
      <c r="H600" s="88"/>
    </row>
    <row r="601" spans="2:8" x14ac:dyDescent="0.3">
      <c r="B601" s="100"/>
      <c r="D601" s="101"/>
      <c r="E601" s="88"/>
      <c r="F601" s="88"/>
      <c r="G601" s="88"/>
      <c r="H601" s="88"/>
    </row>
    <row r="602" spans="2:8" x14ac:dyDescent="0.3">
      <c r="B602" s="100"/>
      <c r="D602" s="101"/>
      <c r="E602" s="88"/>
      <c r="F602" s="88"/>
      <c r="G602" s="88"/>
      <c r="H602" s="88"/>
    </row>
    <row r="603" spans="2:8" x14ac:dyDescent="0.3">
      <c r="B603" s="100"/>
      <c r="D603" s="101"/>
      <c r="E603" s="88"/>
      <c r="F603" s="88"/>
      <c r="G603" s="88"/>
      <c r="H603" s="88"/>
    </row>
    <row r="604" spans="2:8" x14ac:dyDescent="0.3">
      <c r="B604" s="100"/>
      <c r="D604" s="101"/>
      <c r="E604" s="88"/>
      <c r="F604" s="88"/>
      <c r="G604" s="88"/>
      <c r="H604" s="88"/>
    </row>
    <row r="605" spans="2:8" x14ac:dyDescent="0.3">
      <c r="B605" s="100"/>
      <c r="D605" s="101"/>
      <c r="E605" s="88"/>
      <c r="F605" s="88"/>
      <c r="G605" s="88"/>
      <c r="H605" s="88"/>
    </row>
    <row r="606" spans="2:8" x14ac:dyDescent="0.3">
      <c r="B606" s="100"/>
      <c r="D606" s="101"/>
      <c r="E606" s="88"/>
      <c r="F606" s="88"/>
      <c r="G606" s="88"/>
      <c r="H606" s="88"/>
    </row>
    <row r="607" spans="2:8" x14ac:dyDescent="0.3">
      <c r="B607" s="100"/>
      <c r="D607" s="101"/>
      <c r="E607" s="88"/>
      <c r="F607" s="88"/>
      <c r="G607" s="88"/>
      <c r="H607" s="88"/>
    </row>
    <row r="608" spans="2:8" x14ac:dyDescent="0.3">
      <c r="B608" s="100"/>
      <c r="D608" s="101"/>
      <c r="E608" s="88"/>
      <c r="F608" s="88"/>
      <c r="G608" s="88"/>
      <c r="H608" s="88"/>
    </row>
    <row r="609" spans="2:8" x14ac:dyDescent="0.3">
      <c r="B609" s="100"/>
      <c r="D609" s="101"/>
      <c r="E609" s="88"/>
      <c r="F609" s="88"/>
      <c r="G609" s="88"/>
      <c r="H609" s="88"/>
    </row>
    <row r="610" spans="2:8" x14ac:dyDescent="0.3">
      <c r="B610" s="100"/>
      <c r="D610" s="101"/>
      <c r="E610" s="88"/>
      <c r="F610" s="88"/>
      <c r="G610" s="88"/>
      <c r="H610" s="88"/>
    </row>
    <row r="611" spans="2:8" x14ac:dyDescent="0.3">
      <c r="B611" s="100"/>
      <c r="D611" s="101"/>
      <c r="E611" s="88"/>
      <c r="F611" s="88"/>
      <c r="G611" s="88"/>
      <c r="H611" s="88"/>
    </row>
    <row r="612" spans="2:8" x14ac:dyDescent="0.3">
      <c r="B612" s="100"/>
      <c r="D612" s="101"/>
      <c r="E612" s="88"/>
      <c r="F612" s="88"/>
      <c r="G612" s="88"/>
      <c r="H612" s="88"/>
    </row>
    <row r="613" spans="2:8" x14ac:dyDescent="0.3">
      <c r="B613" s="100"/>
      <c r="D613" s="101"/>
      <c r="E613" s="88"/>
      <c r="F613" s="88"/>
      <c r="G613" s="88"/>
      <c r="H613" s="88"/>
    </row>
    <row r="614" spans="2:8" x14ac:dyDescent="0.3">
      <c r="B614" s="100"/>
      <c r="D614" s="101"/>
      <c r="E614" s="88"/>
      <c r="F614" s="88"/>
      <c r="G614" s="88"/>
      <c r="H614" s="88"/>
    </row>
    <row r="615" spans="2:8" x14ac:dyDescent="0.3">
      <c r="B615" s="100"/>
      <c r="D615" s="101"/>
      <c r="E615" s="88"/>
      <c r="F615" s="88"/>
      <c r="G615" s="88"/>
      <c r="H615" s="88"/>
    </row>
    <row r="616" spans="2:8" x14ac:dyDescent="0.3">
      <c r="B616" s="100"/>
      <c r="D616" s="101"/>
      <c r="E616" s="88"/>
      <c r="F616" s="88"/>
      <c r="G616" s="88"/>
      <c r="H616" s="88"/>
    </row>
    <row r="617" spans="2:8" x14ac:dyDescent="0.3">
      <c r="B617" s="100"/>
      <c r="D617" s="101"/>
      <c r="E617" s="88"/>
      <c r="F617" s="88"/>
      <c r="G617" s="88"/>
      <c r="H617" s="88"/>
    </row>
    <row r="618" spans="2:8" x14ac:dyDescent="0.3">
      <c r="B618" s="100"/>
      <c r="D618" s="101"/>
      <c r="E618" s="88"/>
      <c r="F618" s="88"/>
      <c r="G618" s="88"/>
      <c r="H618" s="88"/>
    </row>
    <row r="619" spans="2:8" x14ac:dyDescent="0.3">
      <c r="B619" s="100"/>
      <c r="D619" s="101"/>
      <c r="E619" s="88"/>
      <c r="F619" s="88"/>
      <c r="G619" s="88"/>
      <c r="H619" s="88"/>
    </row>
    <row r="620" spans="2:8" x14ac:dyDescent="0.3">
      <c r="B620" s="100"/>
      <c r="D620" s="101"/>
      <c r="E620" s="88"/>
      <c r="F620" s="88"/>
      <c r="G620" s="88"/>
      <c r="H620" s="88"/>
    </row>
    <row r="621" spans="2:8" x14ac:dyDescent="0.3">
      <c r="B621" s="100"/>
      <c r="D621" s="101"/>
      <c r="E621" s="88"/>
      <c r="F621" s="88"/>
      <c r="G621" s="88"/>
      <c r="H621" s="88"/>
    </row>
    <row r="622" spans="2:8" x14ac:dyDescent="0.3">
      <c r="B622" s="100"/>
      <c r="D622" s="101"/>
      <c r="E622" s="88"/>
      <c r="F622" s="88"/>
      <c r="G622" s="88"/>
      <c r="H622" s="88"/>
    </row>
    <row r="623" spans="2:8" x14ac:dyDescent="0.3">
      <c r="B623" s="100"/>
      <c r="D623" s="101"/>
      <c r="E623" s="88"/>
      <c r="F623" s="88"/>
      <c r="G623" s="88"/>
      <c r="H623" s="88"/>
    </row>
    <row r="624" spans="2:8" x14ac:dyDescent="0.3">
      <c r="B624" s="100"/>
      <c r="D624" s="101"/>
      <c r="E624" s="88"/>
      <c r="F624" s="88"/>
      <c r="G624" s="88"/>
      <c r="H624" s="88"/>
    </row>
    <row r="625" spans="2:8" x14ac:dyDescent="0.3">
      <c r="B625" s="100"/>
      <c r="D625" s="101"/>
      <c r="E625" s="88"/>
      <c r="F625" s="88"/>
      <c r="G625" s="88"/>
      <c r="H625" s="88"/>
    </row>
    <row r="626" spans="2:8" x14ac:dyDescent="0.3">
      <c r="B626" s="100"/>
      <c r="D626" s="101"/>
      <c r="E626" s="88"/>
      <c r="F626" s="88"/>
      <c r="G626" s="88"/>
      <c r="H626" s="88"/>
    </row>
    <row r="627" spans="2:8" x14ac:dyDescent="0.3">
      <c r="B627" s="100"/>
      <c r="D627" s="101"/>
      <c r="E627" s="88"/>
      <c r="F627" s="88"/>
      <c r="G627" s="88"/>
      <c r="H627" s="88"/>
    </row>
    <row r="628" spans="2:8" x14ac:dyDescent="0.3">
      <c r="B628" s="100"/>
      <c r="D628" s="101"/>
      <c r="E628" s="88"/>
      <c r="F628" s="88"/>
      <c r="G628" s="88"/>
      <c r="H628" s="88"/>
    </row>
    <row r="629" spans="2:8" x14ac:dyDescent="0.3">
      <c r="B629" s="100"/>
      <c r="D629" s="101"/>
      <c r="E629" s="88"/>
      <c r="F629" s="88"/>
      <c r="G629" s="88"/>
      <c r="H629" s="88"/>
    </row>
    <row r="630" spans="2:8" x14ac:dyDescent="0.3">
      <c r="B630" s="100"/>
      <c r="D630" s="101"/>
      <c r="E630" s="88"/>
      <c r="F630" s="88"/>
      <c r="G630" s="88"/>
      <c r="H630" s="88"/>
    </row>
    <row r="631" spans="2:8" x14ac:dyDescent="0.3">
      <c r="B631" s="100"/>
      <c r="D631" s="101"/>
      <c r="E631" s="88"/>
      <c r="F631" s="88"/>
      <c r="G631" s="88"/>
      <c r="H631" s="88"/>
    </row>
    <row r="632" spans="2:8" x14ac:dyDescent="0.3">
      <c r="B632" s="100"/>
      <c r="D632" s="101"/>
      <c r="E632" s="88"/>
      <c r="F632" s="88"/>
      <c r="G632" s="88"/>
      <c r="H632" s="88"/>
    </row>
    <row r="633" spans="2:8" x14ac:dyDescent="0.3">
      <c r="B633" s="100"/>
      <c r="D633" s="101"/>
      <c r="E633" s="88"/>
      <c r="F633" s="88"/>
      <c r="G633" s="88"/>
      <c r="H633" s="88"/>
    </row>
    <row r="634" spans="2:8" x14ac:dyDescent="0.3">
      <c r="B634" s="100"/>
      <c r="D634" s="101"/>
      <c r="E634" s="88"/>
      <c r="F634" s="88"/>
      <c r="G634" s="88"/>
      <c r="H634" s="88"/>
    </row>
    <row r="635" spans="2:8" x14ac:dyDescent="0.3">
      <c r="B635" s="100"/>
      <c r="D635" s="101"/>
      <c r="E635" s="88"/>
      <c r="F635" s="88"/>
      <c r="G635" s="88"/>
      <c r="H635" s="88"/>
    </row>
    <row r="636" spans="2:8" x14ac:dyDescent="0.3">
      <c r="B636" s="100"/>
      <c r="D636" s="101"/>
      <c r="E636" s="88"/>
      <c r="F636" s="88"/>
      <c r="G636" s="88"/>
      <c r="H636" s="88"/>
    </row>
    <row r="637" spans="2:8" x14ac:dyDescent="0.3">
      <c r="B637" s="100"/>
      <c r="D637" s="101"/>
      <c r="E637" s="88"/>
      <c r="F637" s="88"/>
      <c r="G637" s="88"/>
      <c r="H637" s="88"/>
    </row>
    <row r="638" spans="2:8" x14ac:dyDescent="0.3">
      <c r="B638" s="100"/>
      <c r="D638" s="101"/>
      <c r="E638" s="88"/>
      <c r="F638" s="88"/>
      <c r="G638" s="88"/>
      <c r="H638" s="88"/>
    </row>
    <row r="639" spans="2:8" x14ac:dyDescent="0.3">
      <c r="B639" s="100"/>
      <c r="D639" s="101"/>
      <c r="E639" s="88"/>
      <c r="F639" s="88"/>
      <c r="G639" s="88"/>
      <c r="H639" s="88"/>
    </row>
    <row r="640" spans="2:8" x14ac:dyDescent="0.3">
      <c r="B640" s="100"/>
      <c r="D640" s="101"/>
      <c r="E640" s="88"/>
      <c r="F640" s="88"/>
      <c r="G640" s="88"/>
      <c r="H640" s="88"/>
    </row>
    <row r="641" spans="2:8" x14ac:dyDescent="0.3">
      <c r="B641" s="100"/>
      <c r="D641" s="101"/>
      <c r="E641" s="88"/>
      <c r="F641" s="88"/>
      <c r="G641" s="88"/>
      <c r="H641" s="88"/>
    </row>
    <row r="642" spans="2:8" x14ac:dyDescent="0.3">
      <c r="B642" s="100"/>
      <c r="D642" s="101"/>
      <c r="E642" s="88"/>
      <c r="F642" s="88"/>
      <c r="G642" s="88"/>
      <c r="H642" s="88"/>
    </row>
    <row r="643" spans="2:8" x14ac:dyDescent="0.3">
      <c r="B643" s="100"/>
      <c r="D643" s="101"/>
      <c r="E643" s="88"/>
      <c r="F643" s="88"/>
      <c r="G643" s="88"/>
      <c r="H643" s="88"/>
    </row>
    <row r="644" spans="2:8" x14ac:dyDescent="0.3">
      <c r="B644" s="100"/>
      <c r="D644" s="101"/>
      <c r="E644" s="88"/>
      <c r="F644" s="88"/>
      <c r="G644" s="88"/>
      <c r="H644" s="88"/>
    </row>
    <row r="645" spans="2:8" x14ac:dyDescent="0.3">
      <c r="B645" s="100"/>
      <c r="D645" s="101"/>
      <c r="E645" s="88"/>
      <c r="F645" s="88"/>
      <c r="G645" s="88"/>
      <c r="H645" s="88"/>
    </row>
    <row r="646" spans="2:8" x14ac:dyDescent="0.3">
      <c r="B646" s="100"/>
      <c r="D646" s="101"/>
      <c r="E646" s="88"/>
      <c r="F646" s="88"/>
      <c r="G646" s="88"/>
      <c r="H646" s="88"/>
    </row>
    <row r="647" spans="2:8" x14ac:dyDescent="0.3">
      <c r="B647" s="100"/>
      <c r="D647" s="101"/>
      <c r="E647" s="88"/>
      <c r="F647" s="88"/>
      <c r="G647" s="88"/>
      <c r="H647" s="88"/>
    </row>
    <row r="648" spans="2:8" x14ac:dyDescent="0.3">
      <c r="B648" s="100"/>
      <c r="D648" s="101"/>
      <c r="E648" s="88"/>
      <c r="F648" s="88"/>
      <c r="G648" s="88"/>
      <c r="H648" s="88"/>
    </row>
    <row r="649" spans="2:8" x14ac:dyDescent="0.3">
      <c r="B649" s="100"/>
      <c r="D649" s="101"/>
      <c r="E649" s="88"/>
      <c r="F649" s="88"/>
      <c r="G649" s="88"/>
      <c r="H649" s="88"/>
    </row>
    <row r="650" spans="2:8" x14ac:dyDescent="0.3">
      <c r="B650" s="100"/>
      <c r="D650" s="101"/>
      <c r="E650" s="88"/>
      <c r="F650" s="88"/>
      <c r="G650" s="88"/>
      <c r="H650" s="88"/>
    </row>
    <row r="651" spans="2:8" x14ac:dyDescent="0.3">
      <c r="B651" s="100"/>
      <c r="D651" s="101"/>
      <c r="E651" s="88"/>
      <c r="F651" s="88"/>
      <c r="G651" s="88"/>
      <c r="H651" s="88"/>
    </row>
    <row r="652" spans="2:8" x14ac:dyDescent="0.3">
      <c r="B652" s="100"/>
      <c r="D652" s="101"/>
      <c r="E652" s="88"/>
      <c r="F652" s="88"/>
      <c r="G652" s="88"/>
      <c r="H652" s="88"/>
    </row>
    <row r="653" spans="2:8" x14ac:dyDescent="0.3">
      <c r="B653" s="100"/>
      <c r="D653" s="101"/>
      <c r="E653" s="88"/>
      <c r="F653" s="88"/>
      <c r="G653" s="88"/>
      <c r="H653" s="88"/>
    </row>
    <row r="654" spans="2:8" x14ac:dyDescent="0.3">
      <c r="B654" s="100"/>
      <c r="D654" s="101"/>
      <c r="E654" s="88"/>
      <c r="F654" s="88"/>
      <c r="G654" s="88"/>
      <c r="H654" s="88"/>
    </row>
    <row r="655" spans="2:8" x14ac:dyDescent="0.3">
      <c r="B655" s="100"/>
      <c r="D655" s="101"/>
      <c r="E655" s="88"/>
      <c r="F655" s="88"/>
      <c r="G655" s="88"/>
      <c r="H655" s="88"/>
    </row>
    <row r="656" spans="2:8" x14ac:dyDescent="0.3">
      <c r="B656" s="100"/>
      <c r="D656" s="101"/>
      <c r="E656" s="88"/>
      <c r="F656" s="88"/>
      <c r="G656" s="88"/>
      <c r="H656" s="88"/>
    </row>
    <row r="657" spans="2:8" x14ac:dyDescent="0.3">
      <c r="B657" s="100"/>
      <c r="D657" s="101"/>
      <c r="E657" s="88"/>
      <c r="F657" s="88"/>
      <c r="G657" s="88"/>
      <c r="H657" s="88"/>
    </row>
    <row r="658" spans="2:8" x14ac:dyDescent="0.3">
      <c r="B658" s="100"/>
      <c r="D658" s="101"/>
      <c r="E658" s="88"/>
      <c r="F658" s="88"/>
      <c r="G658" s="88"/>
      <c r="H658" s="88"/>
    </row>
    <row r="659" spans="2:8" x14ac:dyDescent="0.3">
      <c r="B659" s="100"/>
      <c r="D659" s="101"/>
      <c r="E659" s="88"/>
      <c r="F659" s="88"/>
      <c r="G659" s="88"/>
      <c r="H659" s="88"/>
    </row>
    <row r="660" spans="2:8" x14ac:dyDescent="0.3">
      <c r="B660" s="100"/>
      <c r="D660" s="101"/>
      <c r="E660" s="88"/>
      <c r="F660" s="88"/>
      <c r="G660" s="88"/>
      <c r="H660" s="88"/>
    </row>
    <row r="661" spans="2:8" x14ac:dyDescent="0.3">
      <c r="B661" s="100"/>
      <c r="D661" s="101"/>
      <c r="E661" s="88"/>
      <c r="F661" s="88"/>
      <c r="G661" s="88"/>
      <c r="H661" s="88"/>
    </row>
    <row r="662" spans="2:8" x14ac:dyDescent="0.3">
      <c r="B662" s="100"/>
      <c r="D662" s="101"/>
      <c r="E662" s="88"/>
      <c r="F662" s="88"/>
      <c r="G662" s="88"/>
      <c r="H662" s="88"/>
    </row>
    <row r="663" spans="2:8" x14ac:dyDescent="0.3">
      <c r="B663" s="100"/>
      <c r="D663" s="101"/>
      <c r="E663" s="88"/>
      <c r="F663" s="88"/>
      <c r="G663" s="88"/>
      <c r="H663" s="88"/>
    </row>
    <row r="664" spans="2:8" x14ac:dyDescent="0.3">
      <c r="B664" s="100"/>
      <c r="D664" s="101"/>
      <c r="E664" s="88"/>
      <c r="F664" s="88"/>
      <c r="G664" s="88"/>
      <c r="H664" s="88"/>
    </row>
    <row r="665" spans="2:8" x14ac:dyDescent="0.3">
      <c r="B665" s="100"/>
      <c r="D665" s="101"/>
      <c r="E665" s="88"/>
      <c r="F665" s="88"/>
      <c r="G665" s="88"/>
      <c r="H665" s="88"/>
    </row>
    <row r="666" spans="2:8" x14ac:dyDescent="0.3">
      <c r="B666" s="100"/>
      <c r="D666" s="101"/>
      <c r="E666" s="88"/>
      <c r="F666" s="88"/>
      <c r="G666" s="88"/>
      <c r="H666" s="88"/>
    </row>
    <row r="667" spans="2:8" x14ac:dyDescent="0.3">
      <c r="B667" s="100"/>
      <c r="D667" s="101"/>
      <c r="E667" s="88"/>
      <c r="F667" s="88"/>
      <c r="G667" s="88"/>
      <c r="H667" s="88"/>
    </row>
    <row r="668" spans="2:8" x14ac:dyDescent="0.3">
      <c r="B668" s="100"/>
      <c r="D668" s="101"/>
      <c r="E668" s="88"/>
      <c r="F668" s="88"/>
      <c r="G668" s="88"/>
      <c r="H668" s="88"/>
    </row>
    <row r="669" spans="2:8" x14ac:dyDescent="0.3">
      <c r="B669" s="100"/>
      <c r="D669" s="101"/>
      <c r="E669" s="88"/>
      <c r="F669" s="88"/>
      <c r="G669" s="88"/>
      <c r="H669" s="88"/>
    </row>
    <row r="670" spans="2:8" x14ac:dyDescent="0.3">
      <c r="B670" s="100"/>
      <c r="D670" s="101"/>
      <c r="E670" s="88"/>
      <c r="F670" s="88"/>
      <c r="G670" s="88"/>
      <c r="H670" s="88"/>
    </row>
    <row r="671" spans="2:8" x14ac:dyDescent="0.3">
      <c r="B671" s="100"/>
      <c r="D671" s="101"/>
      <c r="E671" s="88"/>
      <c r="F671" s="88"/>
      <c r="G671" s="88"/>
      <c r="H671" s="88"/>
    </row>
    <row r="672" spans="2:8" x14ac:dyDescent="0.3">
      <c r="B672" s="100"/>
      <c r="D672" s="101"/>
      <c r="E672" s="88"/>
      <c r="F672" s="88"/>
      <c r="G672" s="88"/>
      <c r="H672" s="88"/>
    </row>
    <row r="673" spans="2:8" x14ac:dyDescent="0.3">
      <c r="B673" s="100"/>
      <c r="D673" s="101"/>
      <c r="E673" s="88"/>
      <c r="F673" s="88"/>
      <c r="G673" s="88"/>
      <c r="H673" s="88"/>
    </row>
    <row r="674" spans="2:8" x14ac:dyDescent="0.3">
      <c r="B674" s="100"/>
      <c r="D674" s="101"/>
      <c r="E674" s="88"/>
      <c r="F674" s="88"/>
      <c r="G674" s="88"/>
      <c r="H674" s="88"/>
    </row>
    <row r="675" spans="2:8" x14ac:dyDescent="0.3">
      <c r="B675" s="100"/>
      <c r="D675" s="101"/>
      <c r="E675" s="88"/>
      <c r="F675" s="88"/>
      <c r="G675" s="88"/>
      <c r="H675" s="88"/>
    </row>
    <row r="676" spans="2:8" x14ac:dyDescent="0.3">
      <c r="B676" s="100"/>
      <c r="D676" s="101"/>
      <c r="E676" s="88"/>
      <c r="F676" s="88"/>
      <c r="G676" s="88"/>
      <c r="H676" s="88"/>
    </row>
    <row r="677" spans="2:8" x14ac:dyDescent="0.3">
      <c r="B677" s="100"/>
      <c r="D677" s="101"/>
      <c r="E677" s="88"/>
      <c r="F677" s="88"/>
      <c r="G677" s="88"/>
      <c r="H677" s="88"/>
    </row>
    <row r="678" spans="2:8" x14ac:dyDescent="0.3">
      <c r="B678" s="100"/>
      <c r="D678" s="101"/>
      <c r="E678" s="88"/>
      <c r="F678" s="88"/>
      <c r="G678" s="88"/>
      <c r="H678" s="88"/>
    </row>
    <row r="679" spans="2:8" x14ac:dyDescent="0.3">
      <c r="B679" s="100"/>
      <c r="D679" s="101"/>
      <c r="E679" s="88"/>
      <c r="F679" s="88"/>
      <c r="G679" s="88"/>
      <c r="H679" s="88"/>
    </row>
    <row r="680" spans="2:8" x14ac:dyDescent="0.3">
      <c r="B680" s="100"/>
      <c r="D680" s="101"/>
      <c r="E680" s="88"/>
      <c r="F680" s="88"/>
      <c r="G680" s="88"/>
      <c r="H680" s="88"/>
    </row>
    <row r="681" spans="2:8" x14ac:dyDescent="0.3">
      <c r="B681" s="100"/>
      <c r="D681" s="101"/>
      <c r="E681" s="88"/>
      <c r="F681" s="88"/>
      <c r="G681" s="88"/>
      <c r="H681" s="88"/>
    </row>
    <row r="682" spans="2:8" x14ac:dyDescent="0.3">
      <c r="B682" s="100"/>
      <c r="D682" s="101"/>
      <c r="E682" s="88"/>
      <c r="F682" s="88"/>
      <c r="G682" s="88"/>
      <c r="H682" s="88"/>
    </row>
    <row r="683" spans="2:8" x14ac:dyDescent="0.3">
      <c r="B683" s="100"/>
      <c r="D683" s="101"/>
      <c r="E683" s="88"/>
      <c r="F683" s="88"/>
      <c r="G683" s="88"/>
      <c r="H683" s="88"/>
    </row>
    <row r="684" spans="2:8" x14ac:dyDescent="0.3">
      <c r="B684" s="100"/>
      <c r="D684" s="101"/>
      <c r="E684" s="88"/>
      <c r="F684" s="88"/>
      <c r="G684" s="88"/>
      <c r="H684" s="88"/>
    </row>
    <row r="685" spans="2:8" x14ac:dyDescent="0.3">
      <c r="B685" s="100"/>
      <c r="D685" s="101"/>
      <c r="E685" s="88"/>
      <c r="F685" s="88"/>
      <c r="G685" s="88"/>
      <c r="H685" s="88"/>
    </row>
    <row r="686" spans="2:8" x14ac:dyDescent="0.3">
      <c r="B686" s="100"/>
      <c r="D686" s="101"/>
      <c r="E686" s="88"/>
      <c r="F686" s="88"/>
      <c r="G686" s="88"/>
      <c r="H686" s="88"/>
    </row>
    <row r="687" spans="2:8" x14ac:dyDescent="0.3">
      <c r="B687" s="100"/>
      <c r="D687" s="101"/>
      <c r="E687" s="88"/>
      <c r="F687" s="88"/>
      <c r="G687" s="88"/>
      <c r="H687" s="88"/>
    </row>
    <row r="688" spans="2:8" x14ac:dyDescent="0.3">
      <c r="B688" s="100"/>
      <c r="D688" s="101"/>
      <c r="E688" s="88"/>
      <c r="F688" s="88"/>
      <c r="G688" s="88"/>
      <c r="H688" s="88"/>
    </row>
    <row r="689" spans="2:8" x14ac:dyDescent="0.3">
      <c r="B689" s="100"/>
      <c r="D689" s="101"/>
      <c r="E689" s="88"/>
      <c r="F689" s="88"/>
      <c r="G689" s="88"/>
      <c r="H689" s="88"/>
    </row>
    <row r="690" spans="2:8" x14ac:dyDescent="0.3">
      <c r="B690" s="100"/>
      <c r="D690" s="101"/>
      <c r="E690" s="88"/>
      <c r="F690" s="88"/>
      <c r="G690" s="88"/>
      <c r="H690" s="88"/>
    </row>
    <row r="691" spans="2:8" x14ac:dyDescent="0.3">
      <c r="B691" s="100"/>
      <c r="D691" s="101"/>
      <c r="E691" s="88"/>
      <c r="F691" s="88"/>
      <c r="G691" s="88"/>
      <c r="H691" s="88"/>
    </row>
    <row r="692" spans="2:8" x14ac:dyDescent="0.3">
      <c r="B692" s="100"/>
      <c r="D692" s="101"/>
      <c r="E692" s="88"/>
      <c r="F692" s="88"/>
      <c r="G692" s="88"/>
      <c r="H692" s="88"/>
    </row>
    <row r="693" spans="2:8" x14ac:dyDescent="0.3">
      <c r="B693" s="100"/>
      <c r="D693" s="101"/>
      <c r="E693" s="88"/>
      <c r="F693" s="88"/>
      <c r="G693" s="88"/>
      <c r="H693" s="88"/>
    </row>
    <row r="694" spans="2:8" x14ac:dyDescent="0.3">
      <c r="B694" s="100"/>
      <c r="D694" s="101"/>
      <c r="E694" s="88"/>
      <c r="F694" s="88"/>
      <c r="G694" s="88"/>
      <c r="H694" s="88"/>
    </row>
    <row r="695" spans="2:8" x14ac:dyDescent="0.3">
      <c r="B695" s="100"/>
      <c r="D695" s="101"/>
      <c r="E695" s="88"/>
      <c r="F695" s="88"/>
      <c r="G695" s="88"/>
      <c r="H695" s="88"/>
    </row>
    <row r="696" spans="2:8" x14ac:dyDescent="0.3">
      <c r="B696" s="100"/>
      <c r="D696" s="101"/>
      <c r="E696" s="88"/>
      <c r="F696" s="88"/>
      <c r="G696" s="88"/>
      <c r="H696" s="88"/>
    </row>
    <row r="697" spans="2:8" x14ac:dyDescent="0.3">
      <c r="B697" s="100"/>
      <c r="D697" s="101"/>
      <c r="E697" s="88"/>
      <c r="F697" s="88"/>
      <c r="G697" s="88"/>
      <c r="H697" s="88"/>
    </row>
    <row r="698" spans="2:8" x14ac:dyDescent="0.3">
      <c r="B698" s="100"/>
      <c r="D698" s="101"/>
      <c r="E698" s="88"/>
      <c r="F698" s="88"/>
      <c r="G698" s="88"/>
      <c r="H698" s="88"/>
    </row>
    <row r="699" spans="2:8" x14ac:dyDescent="0.3">
      <c r="B699" s="100"/>
      <c r="D699" s="101"/>
      <c r="E699" s="88"/>
      <c r="F699" s="88"/>
      <c r="G699" s="88"/>
      <c r="H699" s="88"/>
    </row>
    <row r="700" spans="2:8" x14ac:dyDescent="0.3">
      <c r="B700" s="100"/>
      <c r="D700" s="101"/>
      <c r="E700" s="88"/>
      <c r="F700" s="88"/>
      <c r="G700" s="88"/>
      <c r="H700" s="88"/>
    </row>
    <row r="701" spans="2:8" x14ac:dyDescent="0.3">
      <c r="B701" s="100"/>
      <c r="D701" s="101"/>
      <c r="E701" s="88"/>
      <c r="F701" s="88"/>
      <c r="G701" s="88"/>
      <c r="H701" s="88"/>
    </row>
    <row r="702" spans="2:8" x14ac:dyDescent="0.3">
      <c r="B702" s="100"/>
      <c r="D702" s="101"/>
      <c r="E702" s="88"/>
      <c r="F702" s="88"/>
      <c r="G702" s="88"/>
      <c r="H702" s="88"/>
    </row>
    <row r="703" spans="2:8" x14ac:dyDescent="0.3">
      <c r="B703" s="100"/>
      <c r="D703" s="101"/>
      <c r="E703" s="88"/>
      <c r="F703" s="88"/>
      <c r="G703" s="88"/>
      <c r="H703" s="88"/>
    </row>
    <row r="704" spans="2:8" x14ac:dyDescent="0.3">
      <c r="B704" s="100"/>
      <c r="D704" s="101"/>
      <c r="E704" s="88"/>
      <c r="F704" s="88"/>
      <c r="G704" s="88"/>
      <c r="H704" s="88"/>
    </row>
    <row r="705" spans="2:8" x14ac:dyDescent="0.3">
      <c r="B705" s="100"/>
      <c r="D705" s="101"/>
      <c r="E705" s="88"/>
      <c r="F705" s="88"/>
      <c r="G705" s="88"/>
      <c r="H705" s="88"/>
    </row>
    <row r="706" spans="2:8" x14ac:dyDescent="0.3">
      <c r="B706" s="100"/>
      <c r="D706" s="101"/>
      <c r="E706" s="88"/>
      <c r="F706" s="88"/>
      <c r="G706" s="88"/>
      <c r="H706" s="88"/>
    </row>
    <row r="707" spans="2:8" x14ac:dyDescent="0.3">
      <c r="B707" s="100"/>
      <c r="D707" s="101"/>
      <c r="E707" s="88"/>
      <c r="F707" s="88"/>
      <c r="G707" s="88"/>
      <c r="H707" s="88"/>
    </row>
    <row r="708" spans="2:8" x14ac:dyDescent="0.3">
      <c r="B708" s="100"/>
      <c r="D708" s="101"/>
      <c r="E708" s="88"/>
      <c r="F708" s="88"/>
      <c r="G708" s="88"/>
      <c r="H708" s="88"/>
    </row>
    <row r="709" spans="2:8" x14ac:dyDescent="0.3">
      <c r="B709" s="100"/>
      <c r="D709" s="101"/>
      <c r="E709" s="88"/>
      <c r="F709" s="88"/>
      <c r="G709" s="88"/>
      <c r="H709" s="88"/>
    </row>
    <row r="710" spans="2:8" x14ac:dyDescent="0.3">
      <c r="B710" s="100"/>
      <c r="D710" s="101"/>
      <c r="E710" s="88"/>
      <c r="F710" s="88"/>
      <c r="G710" s="88"/>
      <c r="H710" s="88"/>
    </row>
    <row r="711" spans="2:8" x14ac:dyDescent="0.3">
      <c r="B711" s="100"/>
      <c r="D711" s="101"/>
      <c r="E711" s="88"/>
      <c r="F711" s="88"/>
      <c r="G711" s="88"/>
      <c r="H711" s="88"/>
    </row>
    <row r="712" spans="2:8" x14ac:dyDescent="0.3">
      <c r="B712" s="100"/>
      <c r="D712" s="101"/>
      <c r="E712" s="88"/>
      <c r="F712" s="88"/>
      <c r="G712" s="88"/>
      <c r="H712" s="88"/>
    </row>
    <row r="713" spans="2:8" x14ac:dyDescent="0.3">
      <c r="B713" s="100"/>
      <c r="D713" s="101"/>
      <c r="E713" s="88"/>
      <c r="F713" s="88"/>
      <c r="G713" s="88"/>
      <c r="H713" s="88"/>
    </row>
    <row r="714" spans="2:8" x14ac:dyDescent="0.3">
      <c r="B714" s="100"/>
      <c r="D714" s="101"/>
      <c r="E714" s="88"/>
      <c r="F714" s="88"/>
      <c r="G714" s="88"/>
      <c r="H714" s="88"/>
    </row>
    <row r="715" spans="2:8" x14ac:dyDescent="0.3">
      <c r="B715" s="100"/>
      <c r="D715" s="101"/>
      <c r="E715" s="88"/>
      <c r="F715" s="88"/>
      <c r="G715" s="88"/>
      <c r="H715" s="88"/>
    </row>
    <row r="716" spans="2:8" x14ac:dyDescent="0.3">
      <c r="B716" s="100"/>
      <c r="D716" s="101"/>
      <c r="E716" s="88"/>
      <c r="F716" s="88"/>
      <c r="G716" s="88"/>
      <c r="H716" s="88"/>
    </row>
    <row r="717" spans="2:8" x14ac:dyDescent="0.3">
      <c r="B717" s="100"/>
      <c r="D717" s="101"/>
      <c r="E717" s="88"/>
      <c r="F717" s="88"/>
      <c r="G717" s="88"/>
      <c r="H717" s="88"/>
    </row>
    <row r="718" spans="2:8" x14ac:dyDescent="0.3">
      <c r="B718" s="100"/>
      <c r="D718" s="101"/>
      <c r="E718" s="88"/>
      <c r="F718" s="88"/>
      <c r="G718" s="88"/>
      <c r="H718" s="88"/>
    </row>
    <row r="719" spans="2:8" x14ac:dyDescent="0.3">
      <c r="B719" s="100"/>
      <c r="D719" s="101"/>
      <c r="E719" s="88"/>
      <c r="F719" s="88"/>
      <c r="G719" s="88"/>
      <c r="H719" s="88"/>
    </row>
    <row r="720" spans="2:8" x14ac:dyDescent="0.3">
      <c r="B720" s="100"/>
      <c r="D720" s="101"/>
      <c r="E720" s="88"/>
      <c r="F720" s="88"/>
      <c r="G720" s="88"/>
      <c r="H720" s="88"/>
    </row>
    <row r="721" spans="2:8" x14ac:dyDescent="0.3">
      <c r="B721" s="100"/>
      <c r="D721" s="101"/>
      <c r="E721" s="88"/>
      <c r="F721" s="88"/>
      <c r="G721" s="88"/>
      <c r="H721" s="88"/>
    </row>
    <row r="722" spans="2:8" x14ac:dyDescent="0.3">
      <c r="B722" s="100"/>
      <c r="D722" s="101"/>
      <c r="E722" s="88"/>
      <c r="F722" s="88"/>
      <c r="G722" s="88"/>
      <c r="H722" s="88"/>
    </row>
    <row r="723" spans="2:8" x14ac:dyDescent="0.3">
      <c r="B723" s="100"/>
      <c r="D723" s="101"/>
      <c r="E723" s="88"/>
      <c r="F723" s="88"/>
      <c r="G723" s="88"/>
      <c r="H723" s="88"/>
    </row>
    <row r="724" spans="2:8" x14ac:dyDescent="0.3">
      <c r="B724" s="100"/>
      <c r="D724" s="101"/>
      <c r="E724" s="88"/>
      <c r="F724" s="88"/>
      <c r="G724" s="88"/>
      <c r="H724" s="88"/>
    </row>
    <row r="725" spans="2:8" x14ac:dyDescent="0.3">
      <c r="B725" s="100"/>
      <c r="D725" s="101"/>
      <c r="E725" s="88"/>
      <c r="F725" s="88"/>
      <c r="G725" s="88"/>
      <c r="H725" s="88"/>
    </row>
    <row r="726" spans="2:8" x14ac:dyDescent="0.3">
      <c r="B726" s="100"/>
      <c r="D726" s="101"/>
      <c r="E726" s="88"/>
      <c r="F726" s="88"/>
      <c r="G726" s="88"/>
      <c r="H726" s="88"/>
    </row>
    <row r="727" spans="2:8" x14ac:dyDescent="0.3">
      <c r="B727" s="100"/>
      <c r="D727" s="101"/>
      <c r="E727" s="88"/>
      <c r="F727" s="88"/>
      <c r="G727" s="88"/>
      <c r="H727" s="88"/>
    </row>
    <row r="728" spans="2:8" x14ac:dyDescent="0.3">
      <c r="B728" s="100"/>
      <c r="D728" s="101"/>
      <c r="E728" s="88"/>
      <c r="F728" s="88"/>
      <c r="G728" s="88"/>
      <c r="H728" s="88"/>
    </row>
    <row r="729" spans="2:8" x14ac:dyDescent="0.3">
      <c r="B729" s="100"/>
      <c r="D729" s="101"/>
      <c r="E729" s="88"/>
      <c r="F729" s="88"/>
      <c r="G729" s="88"/>
      <c r="H729" s="88"/>
    </row>
    <row r="730" spans="2:8" x14ac:dyDescent="0.3">
      <c r="B730" s="100"/>
      <c r="D730" s="101"/>
      <c r="E730" s="88"/>
      <c r="F730" s="88"/>
      <c r="G730" s="88"/>
      <c r="H730" s="88"/>
    </row>
    <row r="731" spans="2:8" x14ac:dyDescent="0.3">
      <c r="B731" s="100"/>
      <c r="D731" s="101"/>
      <c r="E731" s="88"/>
      <c r="F731" s="88"/>
      <c r="G731" s="88"/>
      <c r="H731" s="88"/>
    </row>
    <row r="732" spans="2:8" x14ac:dyDescent="0.3">
      <c r="B732" s="100"/>
      <c r="D732" s="101"/>
      <c r="E732" s="88"/>
      <c r="F732" s="88"/>
      <c r="G732" s="88"/>
      <c r="H732" s="88"/>
    </row>
    <row r="733" spans="2:8" x14ac:dyDescent="0.3">
      <c r="B733" s="100"/>
      <c r="D733" s="101"/>
      <c r="E733" s="88"/>
      <c r="F733" s="88"/>
      <c r="G733" s="88"/>
      <c r="H733" s="88"/>
    </row>
    <row r="734" spans="2:8" x14ac:dyDescent="0.3">
      <c r="B734" s="100"/>
      <c r="D734" s="101"/>
      <c r="E734" s="88"/>
      <c r="F734" s="88"/>
      <c r="G734" s="88"/>
      <c r="H734" s="88"/>
    </row>
    <row r="735" spans="2:8" x14ac:dyDescent="0.3">
      <c r="B735" s="100"/>
      <c r="D735" s="101"/>
      <c r="E735" s="88"/>
      <c r="F735" s="88"/>
      <c r="G735" s="88"/>
      <c r="H735" s="88"/>
    </row>
    <row r="736" spans="2:8" x14ac:dyDescent="0.3">
      <c r="B736" s="100"/>
      <c r="D736" s="101"/>
      <c r="E736" s="88"/>
      <c r="F736" s="88"/>
      <c r="G736" s="88"/>
      <c r="H736" s="88"/>
    </row>
    <row r="737" spans="2:8" x14ac:dyDescent="0.3">
      <c r="B737" s="100"/>
      <c r="D737" s="101"/>
      <c r="E737" s="88"/>
      <c r="F737" s="88"/>
      <c r="G737" s="88"/>
      <c r="H737" s="88"/>
    </row>
    <row r="738" spans="2:8" x14ac:dyDescent="0.3">
      <c r="B738" s="100"/>
      <c r="D738" s="101"/>
      <c r="E738" s="88"/>
      <c r="F738" s="88"/>
      <c r="G738" s="88"/>
      <c r="H738" s="88"/>
    </row>
    <row r="739" spans="2:8" x14ac:dyDescent="0.3">
      <c r="B739" s="100"/>
      <c r="D739" s="101"/>
      <c r="E739" s="88"/>
      <c r="F739" s="88"/>
      <c r="G739" s="88"/>
      <c r="H739" s="88"/>
    </row>
    <row r="740" spans="2:8" x14ac:dyDescent="0.3">
      <c r="B740" s="100"/>
      <c r="D740" s="101"/>
      <c r="E740" s="88"/>
      <c r="F740" s="88"/>
      <c r="G740" s="88"/>
      <c r="H740" s="88"/>
    </row>
    <row r="741" spans="2:8" x14ac:dyDescent="0.3">
      <c r="B741" s="100"/>
      <c r="D741" s="101"/>
      <c r="E741" s="88"/>
      <c r="F741" s="88"/>
      <c r="G741" s="88"/>
      <c r="H741" s="88"/>
    </row>
    <row r="742" spans="2:8" x14ac:dyDescent="0.3">
      <c r="B742" s="100"/>
      <c r="D742" s="101"/>
      <c r="E742" s="88"/>
      <c r="F742" s="88"/>
      <c r="G742" s="88"/>
      <c r="H742" s="88"/>
    </row>
    <row r="743" spans="2:8" x14ac:dyDescent="0.3">
      <c r="B743" s="100"/>
      <c r="D743" s="101"/>
      <c r="E743" s="88"/>
      <c r="F743" s="88"/>
      <c r="G743" s="88"/>
      <c r="H743" s="88"/>
    </row>
    <row r="744" spans="2:8" x14ac:dyDescent="0.3">
      <c r="B744" s="100"/>
      <c r="D744" s="101"/>
      <c r="E744" s="88"/>
      <c r="F744" s="88"/>
      <c r="G744" s="88"/>
      <c r="H744" s="88"/>
    </row>
    <row r="745" spans="2:8" x14ac:dyDescent="0.3">
      <c r="B745" s="100"/>
      <c r="D745" s="101"/>
      <c r="E745" s="88"/>
      <c r="F745" s="88"/>
      <c r="G745" s="88"/>
      <c r="H745" s="88"/>
    </row>
    <row r="746" spans="2:8" x14ac:dyDescent="0.3">
      <c r="B746" s="100"/>
      <c r="D746" s="101"/>
      <c r="E746" s="88"/>
      <c r="F746" s="88"/>
      <c r="G746" s="88"/>
      <c r="H746" s="88"/>
    </row>
    <row r="747" spans="2:8" x14ac:dyDescent="0.3">
      <c r="B747" s="100"/>
      <c r="D747" s="101"/>
      <c r="E747" s="88"/>
      <c r="F747" s="88"/>
      <c r="G747" s="88"/>
      <c r="H747" s="88"/>
    </row>
    <row r="748" spans="2:8" x14ac:dyDescent="0.3">
      <c r="B748" s="100"/>
      <c r="D748" s="101"/>
      <c r="E748" s="88"/>
      <c r="F748" s="88"/>
      <c r="G748" s="88"/>
      <c r="H748" s="88"/>
    </row>
    <row r="749" spans="2:8" x14ac:dyDescent="0.3">
      <c r="B749" s="100"/>
      <c r="D749" s="101"/>
      <c r="E749" s="88"/>
      <c r="F749" s="88"/>
      <c r="G749" s="88"/>
      <c r="H749" s="88"/>
    </row>
    <row r="750" spans="2:8" x14ac:dyDescent="0.3">
      <c r="B750" s="100"/>
      <c r="D750" s="101"/>
      <c r="E750" s="88"/>
      <c r="F750" s="88"/>
      <c r="G750" s="88"/>
      <c r="H750" s="88"/>
    </row>
    <row r="751" spans="2:8" x14ac:dyDescent="0.3">
      <c r="B751" s="100"/>
      <c r="D751" s="101"/>
      <c r="E751" s="88"/>
      <c r="F751" s="88"/>
      <c r="G751" s="88"/>
      <c r="H751" s="88"/>
    </row>
    <row r="752" spans="2:8" x14ac:dyDescent="0.3">
      <c r="B752" s="100"/>
      <c r="D752" s="101"/>
      <c r="E752" s="88"/>
      <c r="F752" s="88"/>
      <c r="G752" s="88"/>
      <c r="H752" s="88"/>
    </row>
    <row r="753" spans="2:8" x14ac:dyDescent="0.3">
      <c r="B753" s="100"/>
      <c r="D753" s="101"/>
      <c r="E753" s="88"/>
      <c r="F753" s="88"/>
      <c r="G753" s="88"/>
      <c r="H753" s="88"/>
    </row>
    <row r="754" spans="2:8" x14ac:dyDescent="0.3">
      <c r="B754" s="100"/>
      <c r="D754" s="101"/>
      <c r="E754" s="88"/>
      <c r="F754" s="88"/>
      <c r="G754" s="88"/>
      <c r="H754" s="88"/>
    </row>
    <row r="755" spans="2:8" x14ac:dyDescent="0.3">
      <c r="B755" s="100"/>
      <c r="D755" s="101"/>
      <c r="E755" s="88"/>
      <c r="F755" s="88"/>
      <c r="G755" s="88"/>
      <c r="H755" s="88"/>
    </row>
    <row r="756" spans="2:8" x14ac:dyDescent="0.3">
      <c r="B756" s="100"/>
      <c r="D756" s="101"/>
      <c r="E756" s="88"/>
      <c r="F756" s="88"/>
      <c r="G756" s="88"/>
      <c r="H756" s="88"/>
    </row>
    <row r="757" spans="2:8" x14ac:dyDescent="0.3">
      <c r="B757" s="100"/>
      <c r="D757" s="101"/>
      <c r="E757" s="88"/>
      <c r="F757" s="88"/>
      <c r="G757" s="88"/>
      <c r="H757" s="88"/>
    </row>
    <row r="758" spans="2:8" x14ac:dyDescent="0.3">
      <c r="B758" s="100"/>
      <c r="D758" s="101"/>
      <c r="E758" s="88"/>
      <c r="F758" s="88"/>
      <c r="G758" s="88"/>
      <c r="H758" s="88"/>
    </row>
    <row r="759" spans="2:8" x14ac:dyDescent="0.3">
      <c r="B759" s="100"/>
      <c r="D759" s="101"/>
      <c r="E759" s="88"/>
      <c r="F759" s="88"/>
      <c r="G759" s="88"/>
      <c r="H759" s="88"/>
    </row>
    <row r="760" spans="2:8" x14ac:dyDescent="0.3">
      <c r="B760" s="100"/>
      <c r="D760" s="101"/>
      <c r="E760" s="88"/>
      <c r="F760" s="88"/>
      <c r="G760" s="88"/>
      <c r="H760" s="88"/>
    </row>
    <row r="761" spans="2:8" x14ac:dyDescent="0.3">
      <c r="B761" s="100"/>
      <c r="D761" s="101"/>
      <c r="E761" s="88"/>
      <c r="F761" s="88"/>
      <c r="G761" s="88"/>
      <c r="H761" s="88"/>
    </row>
    <row r="762" spans="2:8" x14ac:dyDescent="0.3">
      <c r="B762" s="100"/>
      <c r="D762" s="101"/>
      <c r="E762" s="88"/>
      <c r="F762" s="88"/>
      <c r="G762" s="88"/>
      <c r="H762" s="88"/>
    </row>
    <row r="763" spans="2:8" x14ac:dyDescent="0.3">
      <c r="B763" s="100"/>
      <c r="D763" s="101"/>
      <c r="E763" s="88"/>
      <c r="F763" s="88"/>
      <c r="G763" s="88"/>
      <c r="H763" s="88"/>
    </row>
    <row r="764" spans="2:8" x14ac:dyDescent="0.3">
      <c r="B764" s="100"/>
      <c r="D764" s="101"/>
      <c r="E764" s="88"/>
      <c r="F764" s="88"/>
      <c r="G764" s="88"/>
      <c r="H764" s="88"/>
    </row>
    <row r="765" spans="2:8" x14ac:dyDescent="0.3">
      <c r="B765" s="100"/>
      <c r="D765" s="101"/>
      <c r="E765" s="88"/>
      <c r="F765" s="88"/>
      <c r="G765" s="88"/>
      <c r="H765" s="88"/>
    </row>
    <row r="766" spans="2:8" x14ac:dyDescent="0.3">
      <c r="B766" s="100"/>
      <c r="D766" s="101"/>
      <c r="E766" s="88"/>
      <c r="F766" s="88"/>
      <c r="G766" s="88"/>
      <c r="H766" s="88"/>
    </row>
    <row r="767" spans="2:8" x14ac:dyDescent="0.3">
      <c r="B767" s="100"/>
      <c r="D767" s="101"/>
      <c r="E767" s="88"/>
      <c r="F767" s="88"/>
      <c r="G767" s="88"/>
      <c r="H767" s="88"/>
    </row>
    <row r="768" spans="2:8" x14ac:dyDescent="0.3">
      <c r="B768" s="100"/>
      <c r="D768" s="101"/>
      <c r="E768" s="88"/>
      <c r="F768" s="88"/>
      <c r="G768" s="88"/>
      <c r="H768" s="88"/>
    </row>
    <row r="769" spans="2:8" x14ac:dyDescent="0.3">
      <c r="B769" s="100"/>
      <c r="D769" s="101"/>
      <c r="E769" s="88"/>
      <c r="F769" s="88"/>
      <c r="G769" s="88"/>
      <c r="H769" s="88"/>
    </row>
    <row r="770" spans="2:8" x14ac:dyDescent="0.3">
      <c r="B770" s="100"/>
      <c r="D770" s="101"/>
      <c r="E770" s="88"/>
      <c r="F770" s="88"/>
      <c r="G770" s="88"/>
      <c r="H770" s="88"/>
    </row>
    <row r="771" spans="2:8" x14ac:dyDescent="0.3">
      <c r="B771" s="100"/>
      <c r="D771" s="101"/>
      <c r="E771" s="88"/>
      <c r="F771" s="88"/>
      <c r="G771" s="88"/>
      <c r="H771" s="88"/>
    </row>
    <row r="772" spans="2:8" x14ac:dyDescent="0.3">
      <c r="B772" s="100"/>
      <c r="D772" s="101"/>
      <c r="E772" s="88"/>
      <c r="F772" s="88"/>
      <c r="G772" s="88"/>
      <c r="H772" s="88"/>
    </row>
    <row r="773" spans="2:8" x14ac:dyDescent="0.3">
      <c r="B773" s="100"/>
      <c r="D773" s="101"/>
      <c r="E773" s="88"/>
      <c r="F773" s="88"/>
      <c r="G773" s="88"/>
      <c r="H773" s="88"/>
    </row>
    <row r="774" spans="2:8" x14ac:dyDescent="0.3">
      <c r="B774" s="100"/>
      <c r="D774" s="101"/>
      <c r="E774" s="88"/>
      <c r="F774" s="88"/>
      <c r="G774" s="88"/>
      <c r="H774" s="88"/>
    </row>
    <row r="775" spans="2:8" x14ac:dyDescent="0.3">
      <c r="B775" s="100"/>
      <c r="D775" s="101"/>
      <c r="E775" s="88"/>
      <c r="F775" s="88"/>
      <c r="G775" s="88"/>
      <c r="H775" s="88"/>
    </row>
    <row r="776" spans="2:8" x14ac:dyDescent="0.3">
      <c r="B776" s="100"/>
      <c r="D776" s="101"/>
      <c r="E776" s="88"/>
      <c r="F776" s="88"/>
      <c r="G776" s="88"/>
      <c r="H776" s="88"/>
    </row>
    <row r="777" spans="2:8" x14ac:dyDescent="0.3">
      <c r="B777" s="100"/>
      <c r="D777" s="101"/>
      <c r="E777" s="88"/>
      <c r="F777" s="88"/>
      <c r="G777" s="88"/>
      <c r="H777" s="88"/>
    </row>
    <row r="778" spans="2:8" x14ac:dyDescent="0.3">
      <c r="B778" s="100"/>
      <c r="D778" s="101"/>
      <c r="E778" s="88"/>
      <c r="F778" s="88"/>
      <c r="G778" s="88"/>
      <c r="H778" s="88"/>
    </row>
    <row r="779" spans="2:8" x14ac:dyDescent="0.3">
      <c r="B779" s="100"/>
      <c r="D779" s="101"/>
      <c r="E779" s="88"/>
      <c r="F779" s="88"/>
      <c r="G779" s="88"/>
      <c r="H779" s="88"/>
    </row>
    <row r="780" spans="2:8" x14ac:dyDescent="0.3">
      <c r="B780" s="100"/>
      <c r="D780" s="101"/>
      <c r="E780" s="88"/>
      <c r="F780" s="88"/>
      <c r="G780" s="88"/>
      <c r="H780" s="88"/>
    </row>
    <row r="781" spans="2:8" x14ac:dyDescent="0.3">
      <c r="B781" s="100"/>
      <c r="D781" s="101"/>
      <c r="E781" s="88"/>
      <c r="F781" s="88"/>
      <c r="G781" s="88"/>
      <c r="H781" s="88"/>
    </row>
    <row r="782" spans="2:8" x14ac:dyDescent="0.3">
      <c r="B782" s="100"/>
      <c r="D782" s="101"/>
      <c r="E782" s="88"/>
      <c r="F782" s="88"/>
      <c r="G782" s="88"/>
      <c r="H782" s="88"/>
    </row>
    <row r="783" spans="2:8" x14ac:dyDescent="0.3">
      <c r="B783" s="100"/>
      <c r="D783" s="101"/>
      <c r="E783" s="88"/>
      <c r="F783" s="88"/>
      <c r="G783" s="88"/>
      <c r="H783" s="88"/>
    </row>
    <row r="784" spans="2:8" x14ac:dyDescent="0.3">
      <c r="B784" s="100"/>
      <c r="D784" s="101"/>
      <c r="E784" s="88"/>
      <c r="F784" s="88"/>
      <c r="G784" s="88"/>
      <c r="H784" s="88"/>
    </row>
    <row r="785" spans="2:8" x14ac:dyDescent="0.3">
      <c r="B785" s="100"/>
      <c r="D785" s="101"/>
      <c r="E785" s="88"/>
      <c r="F785" s="88"/>
      <c r="G785" s="88"/>
      <c r="H785" s="88"/>
    </row>
    <row r="786" spans="2:8" x14ac:dyDescent="0.3">
      <c r="B786" s="100"/>
      <c r="D786" s="101"/>
      <c r="E786" s="88"/>
      <c r="F786" s="88"/>
      <c r="G786" s="88"/>
      <c r="H786" s="88"/>
    </row>
    <row r="787" spans="2:8" x14ac:dyDescent="0.3">
      <c r="B787" s="100"/>
      <c r="D787" s="101"/>
      <c r="E787" s="88"/>
      <c r="F787" s="88"/>
      <c r="G787" s="88"/>
      <c r="H787" s="88"/>
    </row>
    <row r="788" spans="2:8" x14ac:dyDescent="0.3">
      <c r="B788" s="100"/>
      <c r="D788" s="101"/>
      <c r="E788" s="88"/>
      <c r="F788" s="88"/>
      <c r="G788" s="88"/>
      <c r="H788" s="88"/>
    </row>
    <row r="789" spans="2:8" x14ac:dyDescent="0.3">
      <c r="B789" s="100"/>
      <c r="D789" s="101"/>
      <c r="E789" s="88"/>
      <c r="F789" s="88"/>
      <c r="G789" s="88"/>
      <c r="H789" s="88"/>
    </row>
    <row r="790" spans="2:8" x14ac:dyDescent="0.3">
      <c r="B790" s="100"/>
      <c r="D790" s="101"/>
      <c r="E790" s="88"/>
      <c r="F790" s="88"/>
      <c r="G790" s="88"/>
      <c r="H790" s="88"/>
    </row>
    <row r="791" spans="2:8" x14ac:dyDescent="0.3">
      <c r="B791" s="100"/>
      <c r="D791" s="101"/>
      <c r="E791" s="88"/>
      <c r="F791" s="88"/>
      <c r="G791" s="88"/>
      <c r="H791" s="88"/>
    </row>
    <row r="792" spans="2:8" x14ac:dyDescent="0.3">
      <c r="B792" s="100"/>
      <c r="D792" s="101"/>
      <c r="E792" s="88"/>
      <c r="F792" s="88"/>
      <c r="G792" s="88"/>
      <c r="H792" s="88"/>
    </row>
    <row r="793" spans="2:8" x14ac:dyDescent="0.3">
      <c r="B793" s="100"/>
      <c r="D793" s="101"/>
      <c r="E793" s="88"/>
      <c r="F793" s="88"/>
      <c r="G793" s="88"/>
      <c r="H793" s="88"/>
    </row>
    <row r="794" spans="2:8" x14ac:dyDescent="0.3">
      <c r="B794" s="100"/>
      <c r="D794" s="101"/>
      <c r="E794" s="88"/>
      <c r="F794" s="88"/>
      <c r="G794" s="88"/>
      <c r="H794" s="88"/>
    </row>
    <row r="795" spans="2:8" x14ac:dyDescent="0.3">
      <c r="B795" s="100"/>
      <c r="D795" s="101"/>
      <c r="E795" s="88"/>
      <c r="F795" s="88"/>
      <c r="G795" s="88"/>
      <c r="H795" s="88"/>
    </row>
    <row r="796" spans="2:8" x14ac:dyDescent="0.3">
      <c r="B796" s="100"/>
      <c r="D796" s="101"/>
      <c r="E796" s="88"/>
      <c r="F796" s="88"/>
      <c r="G796" s="88"/>
      <c r="H796" s="88"/>
    </row>
    <row r="797" spans="2:8" x14ac:dyDescent="0.3">
      <c r="B797" s="100"/>
      <c r="D797" s="101"/>
      <c r="E797" s="88"/>
      <c r="F797" s="88"/>
      <c r="G797" s="88"/>
      <c r="H797" s="88"/>
    </row>
    <row r="798" spans="2:8" x14ac:dyDescent="0.3">
      <c r="B798" s="100"/>
      <c r="D798" s="101"/>
      <c r="E798" s="88"/>
      <c r="F798" s="88"/>
      <c r="G798" s="88"/>
      <c r="H798" s="88"/>
    </row>
    <row r="799" spans="2:8" x14ac:dyDescent="0.3">
      <c r="B799" s="100"/>
      <c r="D799" s="101"/>
      <c r="E799" s="88"/>
      <c r="F799" s="88"/>
      <c r="G799" s="88"/>
      <c r="H799" s="88"/>
    </row>
    <row r="800" spans="2:8" x14ac:dyDescent="0.3">
      <c r="B800" s="100"/>
      <c r="D800" s="101"/>
      <c r="E800" s="88"/>
      <c r="F800" s="88"/>
      <c r="G800" s="88"/>
      <c r="H800" s="88"/>
    </row>
    <row r="801" spans="2:8" x14ac:dyDescent="0.3">
      <c r="B801" s="100"/>
      <c r="D801" s="101"/>
      <c r="E801" s="88"/>
      <c r="F801" s="88"/>
      <c r="G801" s="88"/>
      <c r="H801" s="88"/>
    </row>
    <row r="802" spans="2:8" x14ac:dyDescent="0.3">
      <c r="B802" s="100"/>
      <c r="D802" s="101"/>
      <c r="E802" s="88"/>
      <c r="F802" s="88"/>
      <c r="G802" s="88"/>
      <c r="H802" s="88"/>
    </row>
    <row r="803" spans="2:8" x14ac:dyDescent="0.3">
      <c r="B803" s="100"/>
      <c r="D803" s="101"/>
      <c r="E803" s="88"/>
      <c r="F803" s="88"/>
      <c r="G803" s="88"/>
      <c r="H803" s="88"/>
    </row>
    <row r="804" spans="2:8" x14ac:dyDescent="0.3">
      <c r="B804" s="100"/>
      <c r="D804" s="101"/>
      <c r="E804" s="88"/>
      <c r="F804" s="88"/>
      <c r="G804" s="88"/>
      <c r="H804" s="88"/>
    </row>
    <row r="805" spans="2:8" x14ac:dyDescent="0.3">
      <c r="B805" s="100"/>
      <c r="D805" s="101"/>
      <c r="E805" s="88"/>
      <c r="F805" s="88"/>
      <c r="G805" s="88"/>
      <c r="H805" s="88"/>
    </row>
    <row r="806" spans="2:8" x14ac:dyDescent="0.3">
      <c r="B806" s="100"/>
      <c r="D806" s="101"/>
      <c r="E806" s="88"/>
      <c r="F806" s="88"/>
      <c r="G806" s="88"/>
      <c r="H806" s="88"/>
    </row>
    <row r="807" spans="2:8" x14ac:dyDescent="0.3">
      <c r="B807" s="100"/>
      <c r="D807" s="101"/>
      <c r="E807" s="88"/>
      <c r="F807" s="88"/>
      <c r="G807" s="88"/>
      <c r="H807" s="88"/>
    </row>
    <row r="808" spans="2:8" x14ac:dyDescent="0.3">
      <c r="B808" s="100"/>
      <c r="D808" s="101"/>
      <c r="E808" s="88"/>
      <c r="F808" s="88"/>
      <c r="G808" s="88"/>
      <c r="H808" s="88"/>
    </row>
    <row r="809" spans="2:8" x14ac:dyDescent="0.3">
      <c r="B809" s="100"/>
      <c r="D809" s="101"/>
      <c r="E809" s="88"/>
      <c r="F809" s="88"/>
      <c r="G809" s="88"/>
      <c r="H809" s="88"/>
    </row>
    <row r="810" spans="2:8" x14ac:dyDescent="0.3">
      <c r="B810" s="100"/>
      <c r="D810" s="101"/>
      <c r="E810" s="88"/>
      <c r="F810" s="88"/>
      <c r="G810" s="88"/>
      <c r="H810" s="88"/>
    </row>
    <row r="811" spans="2:8" x14ac:dyDescent="0.3">
      <c r="B811" s="100"/>
      <c r="D811" s="101"/>
      <c r="E811" s="88"/>
      <c r="F811" s="88"/>
      <c r="G811" s="88"/>
      <c r="H811" s="88"/>
    </row>
    <row r="812" spans="2:8" x14ac:dyDescent="0.3">
      <c r="B812" s="100"/>
      <c r="D812" s="101"/>
      <c r="E812" s="88"/>
      <c r="F812" s="88"/>
      <c r="G812" s="88"/>
      <c r="H812" s="88"/>
    </row>
    <row r="813" spans="2:8" x14ac:dyDescent="0.3">
      <c r="B813" s="100"/>
      <c r="D813" s="101"/>
      <c r="E813" s="88"/>
      <c r="F813" s="88"/>
      <c r="G813" s="88"/>
      <c r="H813" s="88"/>
    </row>
    <row r="814" spans="2:8" x14ac:dyDescent="0.3">
      <c r="B814" s="100"/>
      <c r="D814" s="101"/>
      <c r="E814" s="88"/>
      <c r="F814" s="88"/>
      <c r="G814" s="88"/>
      <c r="H814" s="88"/>
    </row>
    <row r="815" spans="2:8" x14ac:dyDescent="0.3">
      <c r="B815" s="100"/>
      <c r="D815" s="101"/>
      <c r="E815" s="88"/>
      <c r="F815" s="88"/>
      <c r="G815" s="88"/>
      <c r="H815" s="88"/>
    </row>
    <row r="816" spans="2:8" x14ac:dyDescent="0.3">
      <c r="B816" s="100"/>
      <c r="D816" s="101"/>
      <c r="E816" s="88"/>
      <c r="F816" s="88"/>
      <c r="G816" s="88"/>
      <c r="H816" s="88"/>
    </row>
    <row r="817" spans="2:8" x14ac:dyDescent="0.3">
      <c r="B817" s="100"/>
      <c r="D817" s="101"/>
      <c r="E817" s="88"/>
      <c r="F817" s="88"/>
      <c r="G817" s="88"/>
      <c r="H817" s="88"/>
    </row>
    <row r="818" spans="2:8" x14ac:dyDescent="0.3">
      <c r="B818" s="100"/>
      <c r="D818" s="101"/>
      <c r="E818" s="88"/>
      <c r="F818" s="88"/>
      <c r="G818" s="88"/>
      <c r="H818" s="88"/>
    </row>
    <row r="819" spans="2:8" x14ac:dyDescent="0.3">
      <c r="B819" s="100"/>
      <c r="D819" s="101"/>
      <c r="E819" s="88"/>
      <c r="F819" s="88"/>
      <c r="G819" s="88"/>
      <c r="H819" s="88"/>
    </row>
    <row r="820" spans="2:8" x14ac:dyDescent="0.3">
      <c r="B820" s="100"/>
      <c r="D820" s="101"/>
      <c r="E820" s="88"/>
      <c r="F820" s="88"/>
      <c r="G820" s="88"/>
      <c r="H820" s="88"/>
    </row>
    <row r="821" spans="2:8" x14ac:dyDescent="0.3">
      <c r="B821" s="100"/>
      <c r="D821" s="101"/>
      <c r="E821" s="88"/>
      <c r="F821" s="88"/>
      <c r="G821" s="88"/>
      <c r="H821" s="88"/>
    </row>
    <row r="822" spans="2:8" x14ac:dyDescent="0.3">
      <c r="B822" s="100"/>
      <c r="D822" s="101"/>
      <c r="E822" s="88"/>
      <c r="F822" s="88"/>
      <c r="G822" s="88"/>
      <c r="H822" s="88"/>
    </row>
    <row r="823" spans="2:8" x14ac:dyDescent="0.3">
      <c r="B823" s="100"/>
      <c r="D823" s="101"/>
      <c r="E823" s="88"/>
      <c r="F823" s="88"/>
      <c r="G823" s="88"/>
      <c r="H823" s="88"/>
    </row>
    <row r="824" spans="2:8" x14ac:dyDescent="0.3">
      <c r="B824" s="100"/>
      <c r="D824" s="101"/>
      <c r="E824" s="88"/>
      <c r="F824" s="88"/>
      <c r="G824" s="88"/>
      <c r="H824" s="88"/>
    </row>
    <row r="825" spans="2:8" x14ac:dyDescent="0.3">
      <c r="B825" s="100"/>
      <c r="D825" s="101"/>
      <c r="E825" s="88"/>
      <c r="F825" s="88"/>
      <c r="G825" s="88"/>
      <c r="H825" s="88"/>
    </row>
    <row r="826" spans="2:8" x14ac:dyDescent="0.3">
      <c r="B826" s="100"/>
      <c r="D826" s="101"/>
      <c r="E826" s="88"/>
      <c r="F826" s="88"/>
      <c r="G826" s="88"/>
      <c r="H826" s="88"/>
    </row>
    <row r="827" spans="2:8" x14ac:dyDescent="0.3">
      <c r="B827" s="100"/>
      <c r="D827" s="101"/>
      <c r="E827" s="88"/>
      <c r="F827" s="88"/>
      <c r="G827" s="88"/>
      <c r="H827" s="88"/>
    </row>
    <row r="828" spans="2:8" x14ac:dyDescent="0.3">
      <c r="B828" s="100"/>
      <c r="D828" s="101"/>
      <c r="E828" s="88"/>
      <c r="F828" s="88"/>
      <c r="G828" s="88"/>
      <c r="H828" s="88"/>
    </row>
    <row r="829" spans="2:8" x14ac:dyDescent="0.3">
      <c r="B829" s="100"/>
      <c r="D829" s="101"/>
      <c r="E829" s="88"/>
      <c r="F829" s="88"/>
      <c r="G829" s="88"/>
      <c r="H829" s="88"/>
    </row>
    <row r="830" spans="2:8" x14ac:dyDescent="0.3">
      <c r="B830" s="100"/>
      <c r="D830" s="101"/>
      <c r="E830" s="88"/>
      <c r="F830" s="88"/>
      <c r="G830" s="88"/>
      <c r="H830" s="88"/>
    </row>
    <row r="831" spans="2:8" x14ac:dyDescent="0.3">
      <c r="B831" s="100"/>
      <c r="D831" s="101"/>
      <c r="E831" s="88"/>
      <c r="F831" s="88"/>
      <c r="G831" s="88"/>
      <c r="H831" s="88"/>
    </row>
    <row r="832" spans="2:8" x14ac:dyDescent="0.3">
      <c r="B832" s="100"/>
      <c r="D832" s="101"/>
      <c r="E832" s="88"/>
      <c r="F832" s="88"/>
      <c r="G832" s="88"/>
      <c r="H832" s="88"/>
    </row>
    <row r="833" spans="2:8" x14ac:dyDescent="0.3">
      <c r="B833" s="100"/>
      <c r="D833" s="101"/>
      <c r="E833" s="88"/>
      <c r="F833" s="88"/>
      <c r="G833" s="88"/>
      <c r="H833" s="88"/>
    </row>
    <row r="834" spans="2:8" x14ac:dyDescent="0.3">
      <c r="B834" s="100"/>
      <c r="D834" s="101"/>
      <c r="E834" s="88"/>
      <c r="F834" s="88"/>
      <c r="G834" s="88"/>
      <c r="H834" s="88"/>
    </row>
    <row r="835" spans="2:8" x14ac:dyDescent="0.3">
      <c r="B835" s="100"/>
      <c r="D835" s="101"/>
      <c r="E835" s="88"/>
      <c r="F835" s="88"/>
      <c r="G835" s="88"/>
      <c r="H835" s="88"/>
    </row>
    <row r="836" spans="2:8" x14ac:dyDescent="0.3">
      <c r="B836" s="100"/>
      <c r="D836" s="101"/>
      <c r="E836" s="88"/>
      <c r="F836" s="88"/>
      <c r="G836" s="88"/>
      <c r="H836" s="88"/>
    </row>
    <row r="837" spans="2:8" x14ac:dyDescent="0.3">
      <c r="B837" s="100"/>
      <c r="D837" s="101"/>
      <c r="E837" s="88"/>
      <c r="F837" s="88"/>
      <c r="G837" s="88"/>
      <c r="H837" s="88"/>
    </row>
    <row r="838" spans="2:8" x14ac:dyDescent="0.3">
      <c r="B838" s="100"/>
      <c r="D838" s="101"/>
      <c r="E838" s="88"/>
      <c r="F838" s="88"/>
      <c r="G838" s="88"/>
      <c r="H838" s="88"/>
    </row>
    <row r="839" spans="2:8" x14ac:dyDescent="0.3">
      <c r="B839" s="100"/>
      <c r="D839" s="101"/>
      <c r="E839" s="88"/>
      <c r="F839" s="88"/>
      <c r="G839" s="88"/>
      <c r="H839" s="88"/>
    </row>
    <row r="840" spans="2:8" x14ac:dyDescent="0.3">
      <c r="B840" s="100"/>
      <c r="D840" s="101"/>
      <c r="E840" s="88"/>
      <c r="F840" s="88"/>
      <c r="G840" s="88"/>
      <c r="H840" s="88"/>
    </row>
    <row r="841" spans="2:8" x14ac:dyDescent="0.3">
      <c r="B841" s="100"/>
      <c r="D841" s="101"/>
      <c r="E841" s="88"/>
      <c r="F841" s="88"/>
      <c r="G841" s="88"/>
      <c r="H841" s="88"/>
    </row>
    <row r="842" spans="2:8" x14ac:dyDescent="0.3">
      <c r="B842" s="100"/>
      <c r="D842" s="101"/>
      <c r="E842" s="88"/>
      <c r="F842" s="88"/>
      <c r="G842" s="88"/>
      <c r="H842" s="88"/>
    </row>
    <row r="843" spans="2:8" x14ac:dyDescent="0.3">
      <c r="B843" s="100"/>
      <c r="D843" s="101"/>
      <c r="E843" s="88"/>
      <c r="F843" s="88"/>
      <c r="G843" s="88"/>
      <c r="H843" s="88"/>
    </row>
    <row r="844" spans="2:8" x14ac:dyDescent="0.3">
      <c r="B844" s="100"/>
      <c r="D844" s="101"/>
      <c r="E844" s="88"/>
      <c r="F844" s="88"/>
      <c r="G844" s="88"/>
      <c r="H844" s="88"/>
    </row>
    <row r="845" spans="2:8" x14ac:dyDescent="0.3">
      <c r="B845" s="100"/>
      <c r="D845" s="101"/>
      <c r="E845" s="88"/>
      <c r="F845" s="88"/>
      <c r="G845" s="88"/>
      <c r="H845" s="88"/>
    </row>
    <row r="846" spans="2:8" x14ac:dyDescent="0.3">
      <c r="B846" s="100"/>
      <c r="D846" s="101"/>
      <c r="E846" s="88"/>
      <c r="F846" s="88"/>
      <c r="G846" s="88"/>
      <c r="H846" s="88"/>
    </row>
    <row r="847" spans="2:8" x14ac:dyDescent="0.3">
      <c r="B847" s="100"/>
      <c r="D847" s="101"/>
      <c r="E847" s="88"/>
      <c r="F847" s="88"/>
      <c r="G847" s="88"/>
      <c r="H847" s="88"/>
    </row>
    <row r="848" spans="2:8" x14ac:dyDescent="0.3">
      <c r="B848" s="100"/>
      <c r="D848" s="101"/>
      <c r="E848" s="88"/>
      <c r="F848" s="88"/>
      <c r="G848" s="88"/>
      <c r="H848" s="88"/>
    </row>
    <row r="849" spans="2:8" x14ac:dyDescent="0.3">
      <c r="B849" s="100"/>
      <c r="D849" s="101"/>
      <c r="E849" s="88"/>
      <c r="F849" s="88"/>
      <c r="G849" s="88"/>
      <c r="H849" s="88"/>
    </row>
    <row r="850" spans="2:8" x14ac:dyDescent="0.3">
      <c r="B850" s="100"/>
      <c r="D850" s="101"/>
      <c r="E850" s="88"/>
      <c r="F850" s="88"/>
      <c r="G850" s="88"/>
      <c r="H850" s="88"/>
    </row>
    <row r="851" spans="2:8" x14ac:dyDescent="0.3">
      <c r="B851" s="100"/>
      <c r="D851" s="101"/>
      <c r="E851" s="88"/>
      <c r="F851" s="88"/>
      <c r="G851" s="88"/>
      <c r="H851" s="88"/>
    </row>
    <row r="852" spans="2:8" x14ac:dyDescent="0.3">
      <c r="B852" s="100"/>
      <c r="D852" s="101"/>
      <c r="E852" s="88"/>
      <c r="F852" s="88"/>
      <c r="G852" s="88"/>
      <c r="H852" s="88"/>
    </row>
    <row r="853" spans="2:8" x14ac:dyDescent="0.3">
      <c r="B853" s="100"/>
      <c r="D853" s="101"/>
      <c r="E853" s="88"/>
      <c r="F853" s="88"/>
      <c r="G853" s="88"/>
      <c r="H853" s="88"/>
    </row>
    <row r="854" spans="2:8" x14ac:dyDescent="0.3">
      <c r="B854" s="100"/>
      <c r="D854" s="101"/>
      <c r="E854" s="88"/>
      <c r="F854" s="88"/>
      <c r="G854" s="88"/>
      <c r="H854" s="88"/>
    </row>
    <row r="855" spans="2:8" x14ac:dyDescent="0.3">
      <c r="B855" s="100"/>
      <c r="D855" s="101"/>
      <c r="E855" s="88"/>
      <c r="F855" s="88"/>
      <c r="G855" s="88"/>
      <c r="H855" s="88"/>
    </row>
    <row r="856" spans="2:8" x14ac:dyDescent="0.3">
      <c r="B856" s="100"/>
      <c r="D856" s="101"/>
      <c r="E856" s="88"/>
      <c r="F856" s="88"/>
      <c r="G856" s="88"/>
      <c r="H856" s="88"/>
    </row>
    <row r="857" spans="2:8" x14ac:dyDescent="0.3">
      <c r="B857" s="100"/>
      <c r="D857" s="101"/>
      <c r="E857" s="88"/>
      <c r="F857" s="88"/>
      <c r="G857" s="88"/>
      <c r="H857" s="88"/>
    </row>
    <row r="858" spans="2:8" x14ac:dyDescent="0.3">
      <c r="B858" s="100"/>
      <c r="D858" s="101"/>
      <c r="E858" s="88"/>
      <c r="F858" s="88"/>
      <c r="G858" s="88"/>
      <c r="H858" s="88"/>
    </row>
    <row r="859" spans="2:8" x14ac:dyDescent="0.3">
      <c r="B859" s="100"/>
      <c r="D859" s="101"/>
      <c r="E859" s="88"/>
      <c r="F859" s="88"/>
      <c r="G859" s="88"/>
      <c r="H859" s="88"/>
    </row>
    <row r="860" spans="2:8" x14ac:dyDescent="0.3">
      <c r="B860" s="100"/>
      <c r="D860" s="101"/>
      <c r="E860" s="88"/>
      <c r="F860" s="88"/>
      <c r="G860" s="88"/>
      <c r="H860" s="88"/>
    </row>
    <row r="861" spans="2:8" x14ac:dyDescent="0.3">
      <c r="B861" s="100"/>
      <c r="D861" s="101"/>
      <c r="E861" s="88"/>
      <c r="F861" s="88"/>
      <c r="G861" s="88"/>
      <c r="H861" s="88"/>
    </row>
    <row r="862" spans="2:8" x14ac:dyDescent="0.3">
      <c r="B862" s="100"/>
      <c r="D862" s="101"/>
      <c r="E862" s="88"/>
      <c r="F862" s="88"/>
      <c r="G862" s="88"/>
      <c r="H862" s="88"/>
    </row>
    <row r="863" spans="2:8" x14ac:dyDescent="0.3">
      <c r="B863" s="100"/>
      <c r="D863" s="101"/>
      <c r="E863" s="88"/>
      <c r="F863" s="88"/>
      <c r="G863" s="88"/>
      <c r="H863" s="88"/>
    </row>
    <row r="864" spans="2:8" x14ac:dyDescent="0.3">
      <c r="B864" s="100"/>
      <c r="D864" s="101"/>
      <c r="E864" s="88"/>
      <c r="F864" s="88"/>
      <c r="G864" s="88"/>
      <c r="H864" s="88"/>
    </row>
    <row r="865" spans="2:8" x14ac:dyDescent="0.3">
      <c r="B865" s="100"/>
      <c r="D865" s="101"/>
      <c r="E865" s="88"/>
      <c r="F865" s="88"/>
      <c r="G865" s="88"/>
      <c r="H865" s="88"/>
    </row>
    <row r="866" spans="2:8" x14ac:dyDescent="0.3">
      <c r="B866" s="100"/>
      <c r="D866" s="101"/>
      <c r="E866" s="88"/>
      <c r="F866" s="88"/>
      <c r="G866" s="88"/>
      <c r="H866" s="88"/>
    </row>
    <row r="867" spans="2:8" x14ac:dyDescent="0.3">
      <c r="B867" s="100"/>
      <c r="D867" s="101"/>
      <c r="E867" s="88"/>
      <c r="F867" s="88"/>
      <c r="G867" s="88"/>
      <c r="H867" s="88"/>
    </row>
    <row r="868" spans="2:8" x14ac:dyDescent="0.3">
      <c r="B868" s="100"/>
      <c r="D868" s="101"/>
      <c r="E868" s="88"/>
      <c r="F868" s="88"/>
      <c r="G868" s="88"/>
      <c r="H868" s="88"/>
    </row>
    <row r="869" spans="2:8" x14ac:dyDescent="0.3">
      <c r="B869" s="100"/>
      <c r="D869" s="101"/>
      <c r="E869" s="88"/>
      <c r="F869" s="88"/>
      <c r="G869" s="88"/>
      <c r="H869" s="88"/>
    </row>
    <row r="870" spans="2:8" x14ac:dyDescent="0.3">
      <c r="B870" s="100"/>
      <c r="D870" s="101"/>
      <c r="E870" s="88"/>
      <c r="F870" s="88"/>
      <c r="G870" s="88"/>
      <c r="H870" s="88"/>
    </row>
    <row r="871" spans="2:8" x14ac:dyDescent="0.3">
      <c r="B871" s="100"/>
      <c r="D871" s="101"/>
      <c r="E871" s="88"/>
      <c r="F871" s="88"/>
      <c r="G871" s="88"/>
      <c r="H871" s="88"/>
    </row>
    <row r="872" spans="2:8" x14ac:dyDescent="0.3">
      <c r="B872" s="100"/>
      <c r="D872" s="101"/>
      <c r="E872" s="88"/>
      <c r="F872" s="88"/>
      <c r="G872" s="88"/>
      <c r="H872" s="88"/>
    </row>
    <row r="873" spans="2:8" x14ac:dyDescent="0.3">
      <c r="B873" s="100"/>
      <c r="D873" s="101"/>
      <c r="E873" s="88"/>
      <c r="F873" s="88"/>
      <c r="G873" s="88"/>
      <c r="H873" s="88"/>
    </row>
    <row r="874" spans="2:8" x14ac:dyDescent="0.3">
      <c r="B874" s="100"/>
      <c r="D874" s="101"/>
      <c r="E874" s="88"/>
      <c r="F874" s="88"/>
      <c r="G874" s="88"/>
      <c r="H874" s="88"/>
    </row>
    <row r="875" spans="2:8" x14ac:dyDescent="0.3">
      <c r="B875" s="100"/>
      <c r="D875" s="101"/>
      <c r="E875" s="88"/>
      <c r="F875" s="88"/>
      <c r="G875" s="88"/>
      <c r="H875" s="88"/>
    </row>
    <row r="876" spans="2:8" x14ac:dyDescent="0.3">
      <c r="B876" s="100"/>
      <c r="D876" s="101"/>
      <c r="E876" s="88"/>
      <c r="F876" s="88"/>
      <c r="G876" s="88"/>
      <c r="H876" s="88"/>
    </row>
    <row r="877" spans="2:8" x14ac:dyDescent="0.3">
      <c r="B877" s="100"/>
      <c r="D877" s="101"/>
      <c r="E877" s="88"/>
      <c r="F877" s="88"/>
      <c r="G877" s="88"/>
      <c r="H877" s="88"/>
    </row>
    <row r="878" spans="2:8" x14ac:dyDescent="0.3">
      <c r="B878" s="100"/>
      <c r="D878" s="101"/>
      <c r="E878" s="88"/>
      <c r="F878" s="88"/>
      <c r="G878" s="88"/>
      <c r="H878" s="88"/>
    </row>
    <row r="879" spans="2:8" x14ac:dyDescent="0.3">
      <c r="B879" s="100"/>
      <c r="D879" s="101"/>
      <c r="E879" s="88"/>
      <c r="F879" s="88"/>
      <c r="G879" s="88"/>
      <c r="H879" s="88"/>
    </row>
    <row r="880" spans="2:8" x14ac:dyDescent="0.3">
      <c r="B880" s="100"/>
      <c r="D880" s="101"/>
      <c r="E880" s="88"/>
      <c r="F880" s="88"/>
      <c r="G880" s="88"/>
      <c r="H880" s="88"/>
    </row>
    <row r="881" spans="2:8" x14ac:dyDescent="0.3">
      <c r="B881" s="100"/>
      <c r="D881" s="101"/>
      <c r="E881" s="88"/>
      <c r="F881" s="88"/>
      <c r="G881" s="88"/>
      <c r="H881" s="88"/>
    </row>
    <row r="882" spans="2:8" x14ac:dyDescent="0.3">
      <c r="B882" s="100"/>
      <c r="D882" s="101"/>
      <c r="E882" s="88"/>
      <c r="F882" s="88"/>
      <c r="G882" s="88"/>
      <c r="H882" s="88"/>
    </row>
    <row r="883" spans="2:8" x14ac:dyDescent="0.3">
      <c r="B883" s="100"/>
      <c r="D883" s="101"/>
      <c r="E883" s="88"/>
      <c r="F883" s="88"/>
      <c r="G883" s="88"/>
      <c r="H883" s="88"/>
    </row>
    <row r="884" spans="2:8" x14ac:dyDescent="0.3">
      <c r="B884" s="100"/>
      <c r="D884" s="101"/>
      <c r="E884" s="88"/>
      <c r="F884" s="88"/>
      <c r="G884" s="88"/>
      <c r="H884" s="88"/>
    </row>
    <row r="885" spans="2:8" x14ac:dyDescent="0.3">
      <c r="B885" s="100"/>
      <c r="D885" s="101"/>
      <c r="E885" s="88"/>
      <c r="F885" s="88"/>
      <c r="G885" s="88"/>
      <c r="H885" s="88"/>
    </row>
    <row r="886" spans="2:8" x14ac:dyDescent="0.3">
      <c r="B886" s="100"/>
      <c r="D886" s="101"/>
      <c r="E886" s="88"/>
      <c r="F886" s="88"/>
      <c r="G886" s="88"/>
      <c r="H886" s="88"/>
    </row>
    <row r="887" spans="2:8" x14ac:dyDescent="0.3">
      <c r="B887" s="100"/>
      <c r="D887" s="101"/>
      <c r="E887" s="88"/>
      <c r="F887" s="88"/>
      <c r="G887" s="88"/>
      <c r="H887" s="88"/>
    </row>
    <row r="888" spans="2:8" x14ac:dyDescent="0.3">
      <c r="B888" s="100"/>
      <c r="D888" s="101"/>
      <c r="E888" s="88"/>
      <c r="F888" s="88"/>
      <c r="G888" s="88"/>
      <c r="H888" s="88"/>
    </row>
    <row r="889" spans="2:8" x14ac:dyDescent="0.3">
      <c r="B889" s="100"/>
      <c r="D889" s="101"/>
      <c r="E889" s="88"/>
      <c r="F889" s="88"/>
      <c r="G889" s="88"/>
      <c r="H889" s="88"/>
    </row>
    <row r="890" spans="2:8" x14ac:dyDescent="0.3">
      <c r="B890" s="100"/>
      <c r="D890" s="101"/>
      <c r="E890" s="88"/>
      <c r="F890" s="88"/>
      <c r="G890" s="88"/>
      <c r="H890" s="88"/>
    </row>
    <row r="891" spans="2:8" x14ac:dyDescent="0.3">
      <c r="B891" s="100"/>
      <c r="D891" s="101"/>
      <c r="E891" s="88"/>
      <c r="F891" s="88"/>
      <c r="G891" s="88"/>
      <c r="H891" s="88"/>
    </row>
    <row r="892" spans="2:8" x14ac:dyDescent="0.3">
      <c r="B892" s="100"/>
      <c r="D892" s="101"/>
      <c r="E892" s="88"/>
      <c r="F892" s="88"/>
      <c r="G892" s="88"/>
      <c r="H892" s="88"/>
    </row>
    <row r="893" spans="2:8" x14ac:dyDescent="0.3">
      <c r="B893" s="100"/>
      <c r="D893" s="101"/>
      <c r="E893" s="88"/>
      <c r="F893" s="88"/>
      <c r="G893" s="88"/>
      <c r="H893" s="88"/>
    </row>
    <row r="894" spans="2:8" x14ac:dyDescent="0.3">
      <c r="B894" s="100"/>
      <c r="D894" s="101"/>
      <c r="E894" s="88"/>
      <c r="F894" s="88"/>
      <c r="G894" s="88"/>
      <c r="H894" s="88"/>
    </row>
    <row r="895" spans="2:8" x14ac:dyDescent="0.3">
      <c r="B895" s="100"/>
      <c r="D895" s="101"/>
      <c r="E895" s="88"/>
      <c r="F895" s="88"/>
      <c r="G895" s="88"/>
      <c r="H895" s="88"/>
    </row>
    <row r="896" spans="2:8" x14ac:dyDescent="0.3">
      <c r="B896" s="100"/>
      <c r="D896" s="101"/>
      <c r="E896" s="88"/>
      <c r="F896" s="88"/>
      <c r="G896" s="88"/>
      <c r="H896" s="88"/>
    </row>
    <row r="897" spans="2:8" x14ac:dyDescent="0.3">
      <c r="B897" s="100"/>
      <c r="D897" s="101"/>
      <c r="E897" s="88"/>
      <c r="F897" s="88"/>
      <c r="G897" s="88"/>
      <c r="H897" s="88"/>
    </row>
    <row r="898" spans="2:8" x14ac:dyDescent="0.3">
      <c r="B898" s="100"/>
      <c r="D898" s="101"/>
      <c r="E898" s="88"/>
      <c r="F898" s="88"/>
      <c r="G898" s="88"/>
      <c r="H898" s="88"/>
    </row>
    <row r="899" spans="2:8" x14ac:dyDescent="0.3">
      <c r="B899" s="100"/>
      <c r="D899" s="101"/>
      <c r="E899" s="88"/>
      <c r="F899" s="88"/>
      <c r="G899" s="88"/>
      <c r="H899" s="88"/>
    </row>
    <row r="900" spans="2:8" x14ac:dyDescent="0.3">
      <c r="B900" s="100"/>
      <c r="D900" s="101"/>
      <c r="E900" s="88"/>
      <c r="F900" s="88"/>
      <c r="G900" s="88"/>
      <c r="H900" s="88"/>
    </row>
    <row r="901" spans="2:8" x14ac:dyDescent="0.3">
      <c r="B901" s="100"/>
      <c r="D901" s="101"/>
      <c r="E901" s="88"/>
      <c r="F901" s="88"/>
      <c r="G901" s="88"/>
      <c r="H901" s="88"/>
    </row>
    <row r="902" spans="2:8" x14ac:dyDescent="0.3">
      <c r="B902" s="100"/>
      <c r="D902" s="101"/>
      <c r="E902" s="88"/>
      <c r="F902" s="88"/>
      <c r="G902" s="88"/>
      <c r="H902" s="88"/>
    </row>
    <row r="903" spans="2:8" x14ac:dyDescent="0.3">
      <c r="B903" s="100"/>
      <c r="D903" s="101"/>
      <c r="E903" s="88"/>
      <c r="F903" s="88"/>
      <c r="G903" s="88"/>
      <c r="H903" s="88"/>
    </row>
    <row r="904" spans="2:8" x14ac:dyDescent="0.3">
      <c r="B904" s="100"/>
      <c r="D904" s="101"/>
      <c r="E904" s="88"/>
      <c r="F904" s="88"/>
      <c r="G904" s="88"/>
      <c r="H904" s="88"/>
    </row>
    <row r="905" spans="2:8" x14ac:dyDescent="0.3">
      <c r="B905" s="100"/>
      <c r="D905" s="101"/>
      <c r="E905" s="88"/>
      <c r="F905" s="88"/>
      <c r="G905" s="88"/>
      <c r="H905" s="88"/>
    </row>
    <row r="906" spans="2:8" x14ac:dyDescent="0.3">
      <c r="B906" s="100"/>
      <c r="D906" s="101"/>
      <c r="E906" s="88"/>
      <c r="F906" s="88"/>
      <c r="G906" s="88"/>
      <c r="H906" s="88"/>
    </row>
    <row r="907" spans="2:8" x14ac:dyDescent="0.3">
      <c r="B907" s="100"/>
      <c r="D907" s="101"/>
      <c r="E907" s="88"/>
      <c r="F907" s="88"/>
      <c r="G907" s="88"/>
      <c r="H907" s="88"/>
    </row>
    <row r="908" spans="2:8" x14ac:dyDescent="0.3">
      <c r="B908" s="100"/>
      <c r="D908" s="101"/>
      <c r="E908" s="88"/>
      <c r="F908" s="88"/>
      <c r="G908" s="88"/>
      <c r="H908" s="88"/>
    </row>
    <row r="909" spans="2:8" x14ac:dyDescent="0.3">
      <c r="B909" s="100"/>
      <c r="D909" s="101"/>
      <c r="E909" s="88"/>
      <c r="F909" s="88"/>
      <c r="G909" s="88"/>
      <c r="H909" s="88"/>
    </row>
    <row r="910" spans="2:8" x14ac:dyDescent="0.3">
      <c r="B910" s="100"/>
      <c r="D910" s="101"/>
      <c r="E910" s="88"/>
      <c r="F910" s="88"/>
      <c r="G910" s="88"/>
      <c r="H910" s="88"/>
    </row>
    <row r="911" spans="2:8" x14ac:dyDescent="0.3">
      <c r="B911" s="100"/>
      <c r="D911" s="101"/>
      <c r="E911" s="88"/>
      <c r="F911" s="88"/>
      <c r="G911" s="88"/>
      <c r="H911" s="88"/>
    </row>
    <row r="912" spans="2:8" x14ac:dyDescent="0.3">
      <c r="B912" s="100"/>
      <c r="D912" s="101"/>
      <c r="E912" s="88"/>
      <c r="F912" s="88"/>
      <c r="G912" s="88"/>
      <c r="H912" s="88"/>
    </row>
    <row r="913" spans="2:8" x14ac:dyDescent="0.3">
      <c r="B913" s="100"/>
      <c r="D913" s="101"/>
      <c r="E913" s="88"/>
      <c r="F913" s="88"/>
      <c r="G913" s="88"/>
      <c r="H913" s="88"/>
    </row>
    <row r="914" spans="2:8" x14ac:dyDescent="0.3">
      <c r="B914" s="100"/>
      <c r="D914" s="101"/>
      <c r="E914" s="88"/>
      <c r="F914" s="88"/>
      <c r="G914" s="88"/>
      <c r="H914" s="88"/>
    </row>
    <row r="915" spans="2:8" x14ac:dyDescent="0.3">
      <c r="B915" s="100"/>
      <c r="D915" s="101"/>
      <c r="E915" s="88"/>
      <c r="F915" s="88"/>
      <c r="G915" s="88"/>
      <c r="H915" s="88"/>
    </row>
    <row r="916" spans="2:8" x14ac:dyDescent="0.3">
      <c r="B916" s="100"/>
      <c r="D916" s="101"/>
      <c r="E916" s="88"/>
      <c r="F916" s="88"/>
      <c r="G916" s="88"/>
      <c r="H916" s="88"/>
    </row>
    <row r="917" spans="2:8" x14ac:dyDescent="0.3">
      <c r="B917" s="100"/>
      <c r="D917" s="101"/>
      <c r="E917" s="88"/>
      <c r="F917" s="88"/>
      <c r="G917" s="88"/>
      <c r="H917" s="88"/>
    </row>
    <row r="918" spans="2:8" x14ac:dyDescent="0.3">
      <c r="B918" s="100"/>
      <c r="D918" s="101"/>
      <c r="E918" s="88"/>
      <c r="F918" s="88"/>
      <c r="G918" s="88"/>
      <c r="H918" s="88"/>
    </row>
    <row r="919" spans="2:8" x14ac:dyDescent="0.3">
      <c r="B919" s="100"/>
      <c r="D919" s="101"/>
      <c r="E919" s="88"/>
      <c r="F919" s="88"/>
      <c r="G919" s="88"/>
      <c r="H919" s="88"/>
    </row>
    <row r="920" spans="2:8" x14ac:dyDescent="0.3">
      <c r="G920" s="88"/>
      <c r="H920" s="88"/>
    </row>
    <row r="921" spans="2:8" x14ac:dyDescent="0.3">
      <c r="G921" s="88"/>
      <c r="H921" s="88"/>
    </row>
    <row r="922" spans="2:8" x14ac:dyDescent="0.3">
      <c r="G922" s="88"/>
      <c r="H922" s="88"/>
    </row>
    <row r="923" spans="2:8" x14ac:dyDescent="0.3">
      <c r="G923" s="88"/>
      <c r="H923" s="88"/>
    </row>
    <row r="924" spans="2:8" x14ac:dyDescent="0.3">
      <c r="G924" s="88"/>
      <c r="H924" s="88"/>
    </row>
    <row r="925" spans="2:8" x14ac:dyDescent="0.3">
      <c r="G925" s="88"/>
      <c r="H925" s="88"/>
    </row>
    <row r="926" spans="2:8" x14ac:dyDescent="0.3">
      <c r="G926" s="88"/>
      <c r="H926" s="88"/>
    </row>
    <row r="927" spans="2:8" x14ac:dyDescent="0.3">
      <c r="G927" s="88"/>
      <c r="H927" s="88"/>
    </row>
    <row r="928" spans="2:8" x14ac:dyDescent="0.3">
      <c r="G928" s="88"/>
      <c r="H928" s="88"/>
    </row>
    <row r="929" spans="7:8" x14ac:dyDescent="0.3">
      <c r="G929" s="88"/>
      <c r="H929" s="88"/>
    </row>
    <row r="930" spans="7:8" x14ac:dyDescent="0.3">
      <c r="G930" s="88"/>
      <c r="H930" s="88"/>
    </row>
    <row r="931" spans="7:8" x14ac:dyDescent="0.3">
      <c r="G931" s="88"/>
      <c r="H931" s="88"/>
    </row>
    <row r="932" spans="7:8" x14ac:dyDescent="0.3">
      <c r="G932" s="88"/>
      <c r="H932" s="88"/>
    </row>
    <row r="933" spans="7:8" x14ac:dyDescent="0.3">
      <c r="G933" s="88"/>
      <c r="H933" s="88"/>
    </row>
    <row r="934" spans="7:8" x14ac:dyDescent="0.3">
      <c r="G934" s="88"/>
      <c r="H934" s="88"/>
    </row>
    <row r="935" spans="7:8" x14ac:dyDescent="0.3">
      <c r="G935" s="88"/>
      <c r="H935" s="88"/>
    </row>
    <row r="936" spans="7:8" x14ac:dyDescent="0.3">
      <c r="G936" s="88"/>
      <c r="H936" s="88"/>
    </row>
  </sheetData>
  <mergeCells count="8">
    <mergeCell ref="B10:B12"/>
    <mergeCell ref="C10:C12"/>
    <mergeCell ref="A1:E1"/>
    <mergeCell ref="B3:B6"/>
    <mergeCell ref="C3:C6"/>
    <mergeCell ref="D5:D6"/>
    <mergeCell ref="B7:B9"/>
    <mergeCell ref="C7:C9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1:M67"/>
  <sheetViews>
    <sheetView workbookViewId="0">
      <selection activeCell="D18" sqref="D18"/>
    </sheetView>
  </sheetViews>
  <sheetFormatPr defaultRowHeight="15" x14ac:dyDescent="0.25"/>
  <cols>
    <col min="2" max="2" width="38" bestFit="1" customWidth="1"/>
    <col min="3" max="3" width="14.28515625" style="1" bestFit="1" customWidth="1"/>
    <col min="6" max="6" width="15.28515625" style="1" bestFit="1" customWidth="1"/>
    <col min="7" max="7" width="14.28515625" bestFit="1" customWidth="1"/>
    <col min="8" max="8" width="11.28515625" bestFit="1" customWidth="1"/>
    <col min="9" max="9" width="13.140625" bestFit="1" customWidth="1"/>
    <col min="10" max="10" width="12.5703125" style="1" bestFit="1" customWidth="1"/>
    <col min="11" max="11" width="12.5703125" bestFit="1" customWidth="1"/>
    <col min="12" max="12" width="12.5703125" customWidth="1"/>
    <col min="13" max="13" width="14.28515625" bestFit="1" customWidth="1"/>
  </cols>
  <sheetData>
    <row r="1" spans="1:13" ht="15.75" thickBot="1" x14ac:dyDescent="0.3">
      <c r="F1" s="1" t="s">
        <v>50</v>
      </c>
      <c r="G1" t="s">
        <v>343</v>
      </c>
      <c r="H1" s="64">
        <v>45139</v>
      </c>
      <c r="I1" s="64">
        <v>45170</v>
      </c>
      <c r="J1" s="1" t="s">
        <v>369</v>
      </c>
      <c r="K1" t="s">
        <v>419</v>
      </c>
      <c r="L1" t="s">
        <v>520</v>
      </c>
      <c r="M1" s="64">
        <v>45444</v>
      </c>
    </row>
    <row r="2" spans="1:13" ht="15.75" x14ac:dyDescent="0.25">
      <c r="A2" s="103">
        <v>1</v>
      </c>
      <c r="B2" s="74" t="s">
        <v>129</v>
      </c>
      <c r="C2" t="s">
        <v>71</v>
      </c>
      <c r="D2" s="74"/>
      <c r="E2" s="76"/>
      <c r="F2" s="104">
        <f>SUM(G2:M2)</f>
        <v>925000</v>
      </c>
      <c r="G2" s="104">
        <v>322000</v>
      </c>
      <c r="H2" s="118">
        <v>17000</v>
      </c>
      <c r="I2" s="118">
        <v>34000</v>
      </c>
      <c r="J2" s="118">
        <v>34000</v>
      </c>
      <c r="K2" s="118">
        <v>51000</v>
      </c>
      <c r="L2" s="209">
        <v>53000</v>
      </c>
      <c r="M2" s="201">
        <v>414000</v>
      </c>
    </row>
    <row r="3" spans="1:13" ht="15.75" x14ac:dyDescent="0.25">
      <c r="A3" s="103">
        <v>2</v>
      </c>
      <c r="B3" s="74" t="s">
        <v>130</v>
      </c>
      <c r="C3" t="s">
        <v>71</v>
      </c>
      <c r="D3" s="74"/>
      <c r="E3" s="76"/>
      <c r="F3" s="104">
        <f t="shared" ref="F3:F66" si="0">SUM(G3:M3)</f>
        <v>865000</v>
      </c>
      <c r="G3" s="104">
        <v>262000</v>
      </c>
      <c r="H3" s="118">
        <v>17000</v>
      </c>
      <c r="I3" s="118">
        <v>34000</v>
      </c>
      <c r="J3" s="118">
        <v>34000</v>
      </c>
      <c r="K3" s="118">
        <v>51000</v>
      </c>
      <c r="L3" s="209">
        <v>53000</v>
      </c>
      <c r="M3" s="202">
        <v>414000</v>
      </c>
    </row>
    <row r="4" spans="1:13" ht="15.75" x14ac:dyDescent="0.25">
      <c r="A4" s="103">
        <v>3</v>
      </c>
      <c r="B4" s="74" t="s">
        <v>131</v>
      </c>
      <c r="C4" t="s">
        <v>71</v>
      </c>
      <c r="D4" s="74"/>
      <c r="E4" s="76"/>
      <c r="F4" s="104">
        <f t="shared" si="0"/>
        <v>880000</v>
      </c>
      <c r="G4" s="104">
        <v>277000</v>
      </c>
      <c r="H4" s="118">
        <v>17000</v>
      </c>
      <c r="I4" s="118">
        <v>34000</v>
      </c>
      <c r="J4" s="118">
        <v>34000</v>
      </c>
      <c r="K4" s="118">
        <v>51000</v>
      </c>
      <c r="L4" s="209">
        <v>53000</v>
      </c>
      <c r="M4" s="202">
        <v>414000</v>
      </c>
    </row>
    <row r="5" spans="1:13" ht="15.75" x14ac:dyDescent="0.25">
      <c r="A5" s="103">
        <v>4</v>
      </c>
      <c r="B5" s="74" t="s">
        <v>132</v>
      </c>
      <c r="C5" t="s">
        <v>71</v>
      </c>
      <c r="D5" s="74"/>
      <c r="E5" s="76"/>
      <c r="F5" s="104">
        <f t="shared" si="0"/>
        <v>880000</v>
      </c>
      <c r="G5" s="104">
        <v>277000</v>
      </c>
      <c r="H5" s="118">
        <v>17000</v>
      </c>
      <c r="I5" s="118">
        <v>34000</v>
      </c>
      <c r="J5" s="118">
        <v>34000</v>
      </c>
      <c r="K5" s="118">
        <v>51000</v>
      </c>
      <c r="L5" s="209">
        <v>53000</v>
      </c>
      <c r="M5" s="202">
        <v>414000</v>
      </c>
    </row>
    <row r="6" spans="1:13" ht="15.75" x14ac:dyDescent="0.25">
      <c r="A6" s="103">
        <v>5</v>
      </c>
      <c r="B6" s="74" t="s">
        <v>133</v>
      </c>
      <c r="C6" t="s">
        <v>71</v>
      </c>
      <c r="D6" s="74"/>
      <c r="E6" s="76"/>
      <c r="F6" s="104">
        <f t="shared" si="0"/>
        <v>880000</v>
      </c>
      <c r="G6" s="104">
        <v>277000</v>
      </c>
      <c r="H6" s="118">
        <v>17000</v>
      </c>
      <c r="I6" s="118">
        <v>34000</v>
      </c>
      <c r="J6" s="118">
        <v>34000</v>
      </c>
      <c r="K6" s="118">
        <v>51000</v>
      </c>
      <c r="L6" s="209">
        <v>53000</v>
      </c>
      <c r="M6" s="202">
        <v>414000</v>
      </c>
    </row>
    <row r="7" spans="1:13" ht="15.75" x14ac:dyDescent="0.25">
      <c r="A7" s="103">
        <v>6</v>
      </c>
      <c r="B7" s="74" t="s">
        <v>134</v>
      </c>
      <c r="C7" t="s">
        <v>71</v>
      </c>
      <c r="D7" s="74"/>
      <c r="E7" s="76"/>
      <c r="F7" s="104">
        <f t="shared" si="0"/>
        <v>925000</v>
      </c>
      <c r="G7" s="104">
        <v>322000</v>
      </c>
      <c r="H7" s="118">
        <v>17000</v>
      </c>
      <c r="I7" s="118">
        <v>34000</v>
      </c>
      <c r="J7" s="118">
        <v>34000</v>
      </c>
      <c r="K7" s="118">
        <v>51000</v>
      </c>
      <c r="L7" s="209">
        <v>53000</v>
      </c>
      <c r="M7" s="202">
        <v>414000</v>
      </c>
    </row>
    <row r="8" spans="1:13" ht="15.75" x14ac:dyDescent="0.25">
      <c r="A8" s="103">
        <v>7</v>
      </c>
      <c r="B8" s="74" t="s">
        <v>135</v>
      </c>
      <c r="C8" t="s">
        <v>71</v>
      </c>
      <c r="D8" s="74"/>
      <c r="E8" s="76"/>
      <c r="F8" s="104">
        <f t="shared" si="0"/>
        <v>1140000</v>
      </c>
      <c r="G8" s="104">
        <v>243000</v>
      </c>
      <c r="H8" s="118">
        <v>17000</v>
      </c>
      <c r="I8" s="118">
        <v>328000</v>
      </c>
      <c r="J8" s="118">
        <v>34000</v>
      </c>
      <c r="K8" s="118">
        <v>51000</v>
      </c>
      <c r="L8" s="209">
        <v>53000</v>
      </c>
      <c r="M8" s="202">
        <v>414000</v>
      </c>
    </row>
    <row r="9" spans="1:13" ht="15.75" x14ac:dyDescent="0.25">
      <c r="A9" s="103">
        <v>8</v>
      </c>
      <c r="B9" s="74" t="s">
        <v>136</v>
      </c>
      <c r="C9" t="s">
        <v>71</v>
      </c>
      <c r="D9" s="74"/>
      <c r="E9" s="76"/>
      <c r="F9" s="104">
        <f t="shared" si="0"/>
        <v>892921</v>
      </c>
      <c r="G9" s="104">
        <v>277000</v>
      </c>
      <c r="H9" s="118">
        <v>17000</v>
      </c>
      <c r="I9" s="118">
        <v>34000</v>
      </c>
      <c r="J9" s="118">
        <v>34000</v>
      </c>
      <c r="K9" s="118">
        <v>51000</v>
      </c>
      <c r="L9" s="209">
        <v>53000</v>
      </c>
      <c r="M9" s="202">
        <v>426921</v>
      </c>
    </row>
    <row r="10" spans="1:13" ht="15.75" x14ac:dyDescent="0.25">
      <c r="A10" s="103">
        <v>9</v>
      </c>
      <c r="B10" s="74" t="s">
        <v>137</v>
      </c>
      <c r="C10" t="s">
        <v>71</v>
      </c>
      <c r="D10" s="74"/>
      <c r="E10" s="76"/>
      <c r="F10" s="104">
        <f t="shared" si="0"/>
        <v>865000</v>
      </c>
      <c r="G10" s="104">
        <v>262000</v>
      </c>
      <c r="H10" s="118">
        <v>17000</v>
      </c>
      <c r="I10" s="118">
        <v>34000</v>
      </c>
      <c r="J10" s="118">
        <v>34000</v>
      </c>
      <c r="K10" s="118">
        <v>51000</v>
      </c>
      <c r="L10" s="209">
        <v>53000</v>
      </c>
      <c r="M10" s="202">
        <v>414000</v>
      </c>
    </row>
    <row r="11" spans="1:13" ht="15.75" x14ac:dyDescent="0.25">
      <c r="A11" s="103">
        <v>10</v>
      </c>
      <c r="B11" s="74" t="s">
        <v>138</v>
      </c>
      <c r="C11" t="s">
        <v>71</v>
      </c>
      <c r="D11" s="74"/>
      <c r="E11" s="76"/>
      <c r="F11" s="104">
        <f t="shared" si="0"/>
        <v>880000</v>
      </c>
      <c r="G11" s="104">
        <v>277000</v>
      </c>
      <c r="H11" s="118">
        <v>17000</v>
      </c>
      <c r="I11" s="118">
        <v>34000</v>
      </c>
      <c r="J11" s="118">
        <v>34000</v>
      </c>
      <c r="K11" s="118">
        <v>51000</v>
      </c>
      <c r="L11" s="209">
        <v>53000</v>
      </c>
      <c r="M11" s="202">
        <v>414000</v>
      </c>
    </row>
    <row r="12" spans="1:13" ht="15.75" x14ac:dyDescent="0.25">
      <c r="A12" s="103">
        <v>11</v>
      </c>
      <c r="B12" s="74" t="s">
        <v>139</v>
      </c>
      <c r="C12" t="s">
        <v>71</v>
      </c>
      <c r="D12" s="74"/>
      <c r="E12" s="76"/>
      <c r="F12" s="104">
        <f t="shared" si="0"/>
        <v>880000</v>
      </c>
      <c r="G12" s="104">
        <v>277000</v>
      </c>
      <c r="H12" s="118">
        <v>17000</v>
      </c>
      <c r="I12" s="118">
        <v>34000</v>
      </c>
      <c r="J12" s="118">
        <v>34000</v>
      </c>
      <c r="K12" s="118">
        <v>51000</v>
      </c>
      <c r="L12" s="209">
        <v>53000</v>
      </c>
      <c r="M12" s="202">
        <v>414000</v>
      </c>
    </row>
    <row r="13" spans="1:13" ht="15.75" x14ac:dyDescent="0.25">
      <c r="A13" s="103">
        <v>12</v>
      </c>
      <c r="B13" s="74" t="s">
        <v>140</v>
      </c>
      <c r="C13" t="s">
        <v>71</v>
      </c>
      <c r="D13" s="74"/>
      <c r="E13" s="76"/>
      <c r="F13" s="104">
        <f t="shared" si="0"/>
        <v>880000</v>
      </c>
      <c r="G13" s="104">
        <v>277000</v>
      </c>
      <c r="H13" s="118">
        <v>17000</v>
      </c>
      <c r="I13" s="118">
        <v>34000</v>
      </c>
      <c r="J13" s="118">
        <v>34000</v>
      </c>
      <c r="K13" s="118">
        <v>51000</v>
      </c>
      <c r="L13" s="209">
        <v>53000</v>
      </c>
      <c r="M13" s="202">
        <v>414000</v>
      </c>
    </row>
    <row r="14" spans="1:13" ht="15.75" x14ac:dyDescent="0.25">
      <c r="A14" s="103">
        <v>13</v>
      </c>
      <c r="B14" s="74" t="s">
        <v>141</v>
      </c>
      <c r="C14" t="s">
        <v>71</v>
      </c>
      <c r="D14" s="74"/>
      <c r="E14" s="76"/>
      <c r="F14" s="104">
        <f t="shared" si="0"/>
        <v>771000</v>
      </c>
      <c r="G14" s="104">
        <v>277000</v>
      </c>
      <c r="H14" s="118">
        <v>17000</v>
      </c>
      <c r="I14" s="118">
        <v>34000</v>
      </c>
      <c r="J14" s="118">
        <v>34000</v>
      </c>
      <c r="K14" s="118">
        <v>97000</v>
      </c>
      <c r="L14" s="209">
        <v>36000</v>
      </c>
      <c r="M14" s="202">
        <v>276000</v>
      </c>
    </row>
    <row r="15" spans="1:13" ht="15.75" x14ac:dyDescent="0.25">
      <c r="A15" s="103">
        <v>14</v>
      </c>
      <c r="B15" s="74" t="s">
        <v>142</v>
      </c>
      <c r="C15" t="s">
        <v>71</v>
      </c>
      <c r="D15" s="74"/>
      <c r="E15" s="76"/>
      <c r="F15" s="104">
        <f t="shared" si="0"/>
        <v>880075</v>
      </c>
      <c r="G15" s="104">
        <v>277000</v>
      </c>
      <c r="H15" s="118">
        <v>17000</v>
      </c>
      <c r="I15" s="118">
        <v>34000</v>
      </c>
      <c r="J15" s="118">
        <v>34000</v>
      </c>
      <c r="K15" s="118">
        <v>51000</v>
      </c>
      <c r="L15" s="209">
        <v>53000</v>
      </c>
      <c r="M15" s="202">
        <v>414075</v>
      </c>
    </row>
    <row r="16" spans="1:13" ht="15.75" x14ac:dyDescent="0.25">
      <c r="A16" s="103">
        <v>15</v>
      </c>
      <c r="B16" s="74" t="s">
        <v>143</v>
      </c>
      <c r="C16" t="s">
        <v>71</v>
      </c>
      <c r="D16" s="74"/>
      <c r="E16" s="76"/>
      <c r="F16" s="104">
        <f t="shared" si="0"/>
        <v>880000</v>
      </c>
      <c r="G16" s="104">
        <v>277000</v>
      </c>
      <c r="H16" s="118">
        <v>17000</v>
      </c>
      <c r="I16" s="118">
        <v>34000</v>
      </c>
      <c r="J16" s="118">
        <v>34000</v>
      </c>
      <c r="K16" s="118">
        <v>51000</v>
      </c>
      <c r="L16" s="209">
        <v>53000</v>
      </c>
      <c r="M16" s="202">
        <v>414000</v>
      </c>
    </row>
    <row r="17" spans="1:13" ht="15.75" x14ac:dyDescent="0.25">
      <c r="A17" s="103">
        <v>16</v>
      </c>
      <c r="B17" s="74" t="s">
        <v>144</v>
      </c>
      <c r="C17" t="s">
        <v>71</v>
      </c>
      <c r="D17" s="74"/>
      <c r="E17" s="76"/>
      <c r="F17" s="104">
        <f t="shared" si="0"/>
        <v>865000</v>
      </c>
      <c r="G17" s="104">
        <v>262000</v>
      </c>
      <c r="H17" s="118">
        <v>17000</v>
      </c>
      <c r="I17" s="118">
        <v>34000</v>
      </c>
      <c r="J17" s="118">
        <v>34000</v>
      </c>
      <c r="K17" s="118">
        <v>51000</v>
      </c>
      <c r="L17" s="209">
        <v>53000</v>
      </c>
      <c r="M17" s="202">
        <v>414000</v>
      </c>
    </row>
    <row r="18" spans="1:13" ht="15.75" x14ac:dyDescent="0.25">
      <c r="A18" s="103">
        <v>17</v>
      </c>
      <c r="B18" s="74" t="s">
        <v>145</v>
      </c>
      <c r="C18" t="s">
        <v>71</v>
      </c>
      <c r="D18" s="74"/>
      <c r="E18" s="76"/>
      <c r="F18" s="104">
        <f t="shared" si="0"/>
        <v>846000</v>
      </c>
      <c r="G18" s="104">
        <v>243000</v>
      </c>
      <c r="H18" s="118">
        <v>17000</v>
      </c>
      <c r="I18" s="118">
        <v>34000</v>
      </c>
      <c r="J18" s="118">
        <v>34000</v>
      </c>
      <c r="K18" s="118">
        <v>51000</v>
      </c>
      <c r="L18" s="209">
        <v>53000</v>
      </c>
      <c r="M18" s="202">
        <v>414000</v>
      </c>
    </row>
    <row r="19" spans="1:13" ht="15.75" x14ac:dyDescent="0.25">
      <c r="A19" s="103">
        <v>18</v>
      </c>
      <c r="B19" s="74" t="s">
        <v>146</v>
      </c>
      <c r="C19" t="s">
        <v>71</v>
      </c>
      <c r="D19" s="74"/>
      <c r="E19" s="76"/>
      <c r="F19" s="104">
        <f t="shared" si="0"/>
        <v>451028</v>
      </c>
      <c r="G19" s="104">
        <v>262000</v>
      </c>
      <c r="H19" s="118">
        <v>17000</v>
      </c>
      <c r="I19" s="118">
        <v>34000</v>
      </c>
      <c r="J19" s="118">
        <v>34000</v>
      </c>
      <c r="K19" s="118">
        <v>51000</v>
      </c>
      <c r="L19" s="209">
        <v>53000</v>
      </c>
      <c r="M19" s="202">
        <v>28</v>
      </c>
    </row>
    <row r="20" spans="1:13" ht="15.75" x14ac:dyDescent="0.25">
      <c r="A20" s="103">
        <v>19</v>
      </c>
      <c r="B20" s="74" t="s">
        <v>147</v>
      </c>
      <c r="C20" t="s">
        <v>71</v>
      </c>
      <c r="D20" s="74"/>
      <c r="E20" s="76"/>
      <c r="F20" s="104">
        <f t="shared" si="0"/>
        <v>928030</v>
      </c>
      <c r="G20" s="104">
        <v>322000</v>
      </c>
      <c r="H20" s="118">
        <v>17000</v>
      </c>
      <c r="I20" s="118">
        <v>34000</v>
      </c>
      <c r="J20" s="118">
        <v>34000</v>
      </c>
      <c r="K20" s="118">
        <v>51000</v>
      </c>
      <c r="L20" s="209">
        <v>53000</v>
      </c>
      <c r="M20" s="202">
        <v>417030</v>
      </c>
    </row>
    <row r="21" spans="1:13" ht="15.75" x14ac:dyDescent="0.25">
      <c r="A21" s="103">
        <v>20</v>
      </c>
      <c r="B21" s="74" t="s">
        <v>148</v>
      </c>
      <c r="C21" t="s">
        <v>71</v>
      </c>
      <c r="D21" s="74"/>
      <c r="E21" s="76"/>
      <c r="F21" s="104">
        <f t="shared" si="0"/>
        <v>880000</v>
      </c>
      <c r="G21" s="104">
        <v>277000</v>
      </c>
      <c r="H21" s="118">
        <v>17000</v>
      </c>
      <c r="I21" s="118">
        <v>34000</v>
      </c>
      <c r="J21" s="118">
        <v>34000</v>
      </c>
      <c r="K21" s="118">
        <v>51000</v>
      </c>
      <c r="L21" s="209">
        <v>53000</v>
      </c>
      <c r="M21" s="202">
        <v>414000</v>
      </c>
    </row>
    <row r="22" spans="1:13" ht="15.75" x14ac:dyDescent="0.25">
      <c r="A22" s="103">
        <v>21</v>
      </c>
      <c r="B22" s="74" t="s">
        <v>149</v>
      </c>
      <c r="C22" t="s">
        <v>71</v>
      </c>
      <c r="D22" s="74"/>
      <c r="E22" s="76"/>
      <c r="F22" s="104">
        <f t="shared" si="0"/>
        <v>846000</v>
      </c>
      <c r="G22" s="104">
        <v>243000</v>
      </c>
      <c r="H22" s="118">
        <v>17000</v>
      </c>
      <c r="I22" s="118">
        <v>34000</v>
      </c>
      <c r="J22" s="118">
        <v>34000</v>
      </c>
      <c r="K22" s="118">
        <v>51000</v>
      </c>
      <c r="L22" s="209">
        <v>53000</v>
      </c>
      <c r="M22" s="202">
        <v>414000</v>
      </c>
    </row>
    <row r="23" spans="1:13" ht="15.75" x14ac:dyDescent="0.25">
      <c r="A23" s="103">
        <v>22</v>
      </c>
      <c r="B23" s="74" t="s">
        <v>150</v>
      </c>
      <c r="C23" t="s">
        <v>71</v>
      </c>
      <c r="D23" s="74"/>
      <c r="E23" s="76"/>
      <c r="F23" s="104">
        <f t="shared" si="0"/>
        <v>511002</v>
      </c>
      <c r="G23" s="104">
        <v>322000</v>
      </c>
      <c r="H23" s="118">
        <v>17000</v>
      </c>
      <c r="I23" s="118">
        <v>34000</v>
      </c>
      <c r="J23" s="118">
        <v>34000</v>
      </c>
      <c r="K23" s="118">
        <v>51000</v>
      </c>
      <c r="L23" s="209">
        <v>53000</v>
      </c>
      <c r="M23" s="202">
        <v>2</v>
      </c>
    </row>
    <row r="24" spans="1:13" ht="15.75" x14ac:dyDescent="0.25">
      <c r="A24" s="103">
        <v>23</v>
      </c>
      <c r="B24" s="74" t="s">
        <v>151</v>
      </c>
      <c r="C24" t="s">
        <v>71</v>
      </c>
      <c r="D24" s="74"/>
      <c r="E24" s="76"/>
      <c r="F24" s="104">
        <f t="shared" si="0"/>
        <v>865000</v>
      </c>
      <c r="G24" s="104">
        <v>262000</v>
      </c>
      <c r="H24" s="118">
        <v>17000</v>
      </c>
      <c r="I24" s="118">
        <v>34000</v>
      </c>
      <c r="J24" s="118">
        <v>34000</v>
      </c>
      <c r="K24" s="118">
        <v>51000</v>
      </c>
      <c r="L24" s="209">
        <v>53000</v>
      </c>
      <c r="M24" s="202">
        <v>414000</v>
      </c>
    </row>
    <row r="25" spans="1:13" ht="15.75" x14ac:dyDescent="0.25">
      <c r="A25" s="103">
        <v>24</v>
      </c>
      <c r="B25" s="74" t="s">
        <v>152</v>
      </c>
      <c r="C25" t="s">
        <v>71</v>
      </c>
      <c r="D25" s="74"/>
      <c r="E25" s="76"/>
      <c r="F25" s="104">
        <f t="shared" si="0"/>
        <v>880000</v>
      </c>
      <c r="G25" s="104">
        <v>277000</v>
      </c>
      <c r="H25" s="118">
        <v>17000</v>
      </c>
      <c r="I25" s="118">
        <v>34000</v>
      </c>
      <c r="J25" s="118">
        <v>34000</v>
      </c>
      <c r="K25" s="118">
        <v>51000</v>
      </c>
      <c r="L25" s="209">
        <v>53000</v>
      </c>
      <c r="M25" s="202">
        <v>414000</v>
      </c>
    </row>
    <row r="26" spans="1:13" ht="15.75" x14ac:dyDescent="0.25">
      <c r="A26" s="103">
        <v>25</v>
      </c>
      <c r="B26" s="74" t="s">
        <v>153</v>
      </c>
      <c r="C26" t="s">
        <v>71</v>
      </c>
      <c r="D26" s="74"/>
      <c r="E26" s="76"/>
      <c r="F26" s="104">
        <f t="shared" si="0"/>
        <v>880000</v>
      </c>
      <c r="G26" s="104">
        <v>277000</v>
      </c>
      <c r="H26" s="118">
        <v>17000</v>
      </c>
      <c r="I26" s="118">
        <v>34000</v>
      </c>
      <c r="J26" s="118">
        <v>34000</v>
      </c>
      <c r="K26" s="118">
        <v>51000</v>
      </c>
      <c r="L26" s="209">
        <v>53000</v>
      </c>
      <c r="M26" s="202">
        <v>414000</v>
      </c>
    </row>
    <row r="27" spans="1:13" ht="15.75" x14ac:dyDescent="0.25">
      <c r="A27" s="103">
        <v>26</v>
      </c>
      <c r="B27" s="74" t="s">
        <v>154</v>
      </c>
      <c r="C27" t="s">
        <v>71</v>
      </c>
      <c r="D27" s="74"/>
      <c r="E27" s="76"/>
      <c r="F27" s="104">
        <f t="shared" si="0"/>
        <v>925000</v>
      </c>
      <c r="G27" s="104">
        <v>322000</v>
      </c>
      <c r="H27" s="118">
        <v>17000</v>
      </c>
      <c r="I27" s="118">
        <v>34000</v>
      </c>
      <c r="J27" s="118">
        <v>34000</v>
      </c>
      <c r="K27" s="118">
        <v>51000</v>
      </c>
      <c r="L27" s="209">
        <v>53000</v>
      </c>
      <c r="M27" s="202">
        <v>414000</v>
      </c>
    </row>
    <row r="28" spans="1:13" ht="15.75" x14ac:dyDescent="0.25">
      <c r="A28" s="103">
        <v>27</v>
      </c>
      <c r="B28" s="74" t="s">
        <v>155</v>
      </c>
      <c r="C28" t="s">
        <v>71</v>
      </c>
      <c r="D28" s="74"/>
      <c r="E28" s="76"/>
      <c r="F28" s="104">
        <f t="shared" si="0"/>
        <v>930945</v>
      </c>
      <c r="G28" s="104">
        <v>322000</v>
      </c>
      <c r="H28" s="118">
        <v>17000</v>
      </c>
      <c r="I28" s="118">
        <v>34000</v>
      </c>
      <c r="J28" s="118">
        <v>34000</v>
      </c>
      <c r="K28" s="118">
        <v>51000</v>
      </c>
      <c r="L28" s="209">
        <v>53000</v>
      </c>
      <c r="M28" s="202">
        <v>419945</v>
      </c>
    </row>
    <row r="29" spans="1:13" ht="15.75" x14ac:dyDescent="0.25">
      <c r="A29" s="103">
        <v>28</v>
      </c>
      <c r="B29" s="74" t="s">
        <v>156</v>
      </c>
      <c r="C29" t="s">
        <v>71</v>
      </c>
      <c r="D29" s="74"/>
      <c r="E29" s="76"/>
      <c r="F29" s="104">
        <f t="shared" si="0"/>
        <v>865000</v>
      </c>
      <c r="G29" s="104">
        <v>262000</v>
      </c>
      <c r="H29" s="118">
        <v>17000</v>
      </c>
      <c r="I29" s="118">
        <v>34000</v>
      </c>
      <c r="J29" s="118">
        <v>34000</v>
      </c>
      <c r="K29" s="118">
        <v>51000</v>
      </c>
      <c r="L29" s="209">
        <v>53000</v>
      </c>
      <c r="M29" s="202">
        <v>414000</v>
      </c>
    </row>
    <row r="30" spans="1:13" ht="15.75" x14ac:dyDescent="0.25">
      <c r="A30" s="103">
        <v>29</v>
      </c>
      <c r="B30" s="74" t="s">
        <v>157</v>
      </c>
      <c r="C30" t="s">
        <v>71</v>
      </c>
      <c r="D30" s="74"/>
      <c r="E30" s="76"/>
      <c r="F30" s="104">
        <f t="shared" si="0"/>
        <v>928129.62</v>
      </c>
      <c r="G30" s="104">
        <v>322000</v>
      </c>
      <c r="H30" s="118">
        <v>17000</v>
      </c>
      <c r="I30" s="118">
        <v>34000</v>
      </c>
      <c r="J30" s="118">
        <v>34000</v>
      </c>
      <c r="K30" s="118">
        <v>51000</v>
      </c>
      <c r="L30" s="209">
        <v>53000</v>
      </c>
      <c r="M30" s="202">
        <v>417129.62</v>
      </c>
    </row>
    <row r="31" spans="1:13" ht="15.75" x14ac:dyDescent="0.25">
      <c r="A31" s="103">
        <v>30</v>
      </c>
      <c r="B31" s="74" t="s">
        <v>158</v>
      </c>
      <c r="C31" t="s">
        <v>71</v>
      </c>
      <c r="D31" s="74"/>
      <c r="E31" s="76"/>
      <c r="F31" s="104">
        <f t="shared" si="0"/>
        <v>880000</v>
      </c>
      <c r="G31" s="104">
        <v>277000</v>
      </c>
      <c r="H31" s="118">
        <v>17000</v>
      </c>
      <c r="I31" s="118">
        <v>34000</v>
      </c>
      <c r="J31" s="118">
        <v>34000</v>
      </c>
      <c r="K31" s="118">
        <v>51000</v>
      </c>
      <c r="L31" s="209">
        <v>53000</v>
      </c>
      <c r="M31" s="202">
        <v>414000</v>
      </c>
    </row>
    <row r="32" spans="1:13" ht="15.75" x14ac:dyDescent="0.25">
      <c r="A32" s="103">
        <v>31</v>
      </c>
      <c r="B32" s="74" t="s">
        <v>159</v>
      </c>
      <c r="C32" t="s">
        <v>71</v>
      </c>
      <c r="D32" s="74"/>
      <c r="E32" s="76"/>
      <c r="F32" s="104">
        <f t="shared" si="0"/>
        <v>880000</v>
      </c>
      <c r="G32" s="104">
        <v>277000</v>
      </c>
      <c r="H32" s="118">
        <v>17000</v>
      </c>
      <c r="I32" s="118">
        <v>34000</v>
      </c>
      <c r="J32" s="118">
        <v>34000</v>
      </c>
      <c r="K32" s="118">
        <v>51000</v>
      </c>
      <c r="L32" s="209">
        <v>53000</v>
      </c>
      <c r="M32" s="202">
        <v>414000</v>
      </c>
    </row>
    <row r="33" spans="1:13" ht="15.75" x14ac:dyDescent="0.25">
      <c r="A33" s="103">
        <v>32</v>
      </c>
      <c r="B33" s="74" t="s">
        <v>160</v>
      </c>
      <c r="C33" t="s">
        <v>71</v>
      </c>
      <c r="D33" s="74"/>
      <c r="E33" s="76"/>
      <c r="F33" s="104">
        <f t="shared" si="0"/>
        <v>846000</v>
      </c>
      <c r="G33" s="104">
        <v>243000</v>
      </c>
      <c r="H33" s="118">
        <v>17000</v>
      </c>
      <c r="I33" s="118">
        <v>34000</v>
      </c>
      <c r="J33" s="118">
        <v>34000</v>
      </c>
      <c r="K33" s="118">
        <v>51000</v>
      </c>
      <c r="L33" s="209">
        <v>53000</v>
      </c>
      <c r="M33" s="202">
        <v>414000</v>
      </c>
    </row>
    <row r="34" spans="1:13" ht="15.75" x14ac:dyDescent="0.25">
      <c r="A34" s="103">
        <v>33</v>
      </c>
      <c r="B34" s="74" t="s">
        <v>161</v>
      </c>
      <c r="C34" t="s">
        <v>71</v>
      </c>
      <c r="D34" s="74"/>
      <c r="E34" s="76"/>
      <c r="F34" s="104">
        <f t="shared" si="0"/>
        <v>1271000</v>
      </c>
      <c r="G34" s="104">
        <v>668000</v>
      </c>
      <c r="H34" s="118">
        <v>17000</v>
      </c>
      <c r="I34" s="118">
        <v>34000</v>
      </c>
      <c r="J34" s="118">
        <v>34000</v>
      </c>
      <c r="K34" s="118">
        <v>51000</v>
      </c>
      <c r="L34" s="209">
        <v>53000</v>
      </c>
      <c r="M34" s="202">
        <v>414000</v>
      </c>
    </row>
    <row r="35" spans="1:13" ht="15.75" x14ac:dyDescent="0.25">
      <c r="A35" s="103">
        <v>34</v>
      </c>
      <c r="B35" s="74" t="s">
        <v>162</v>
      </c>
      <c r="C35" t="s">
        <v>71</v>
      </c>
      <c r="D35" s="74"/>
      <c r="E35" s="76"/>
      <c r="F35" s="104">
        <f t="shared" si="0"/>
        <v>1271000</v>
      </c>
      <c r="G35" s="104">
        <v>668000</v>
      </c>
      <c r="H35" s="118">
        <v>17000</v>
      </c>
      <c r="I35" s="118">
        <v>34000</v>
      </c>
      <c r="J35" s="118">
        <v>34000</v>
      </c>
      <c r="K35" s="118">
        <v>51000</v>
      </c>
      <c r="L35" s="209">
        <v>53000</v>
      </c>
      <c r="M35" s="202">
        <v>414000</v>
      </c>
    </row>
    <row r="36" spans="1:13" ht="15.75" x14ac:dyDescent="0.25">
      <c r="A36" s="103">
        <v>35</v>
      </c>
      <c r="B36" s="74" t="s">
        <v>163</v>
      </c>
      <c r="C36" t="s">
        <v>71</v>
      </c>
      <c r="D36" s="74"/>
      <c r="E36" s="76"/>
      <c r="F36" s="104">
        <f t="shared" si="0"/>
        <v>1042000</v>
      </c>
      <c r="G36" s="104">
        <v>277000</v>
      </c>
      <c r="H36" s="118">
        <v>17000</v>
      </c>
      <c r="I36" s="118">
        <v>34000</v>
      </c>
      <c r="J36" s="118">
        <v>34000</v>
      </c>
      <c r="K36" s="118">
        <v>51000</v>
      </c>
      <c r="L36" s="209">
        <v>53000</v>
      </c>
      <c r="M36" s="202">
        <v>576000</v>
      </c>
    </row>
    <row r="37" spans="1:13" ht="15.75" x14ac:dyDescent="0.25">
      <c r="A37" s="103">
        <v>36</v>
      </c>
      <c r="B37" s="74" t="s">
        <v>164</v>
      </c>
      <c r="C37" t="s">
        <v>71</v>
      </c>
      <c r="D37" s="74"/>
      <c r="E37" s="76"/>
      <c r="F37" s="104">
        <f t="shared" si="0"/>
        <v>1027000</v>
      </c>
      <c r="G37" s="104">
        <v>262000</v>
      </c>
      <c r="H37" s="118">
        <v>17000</v>
      </c>
      <c r="I37" s="118">
        <v>34000</v>
      </c>
      <c r="J37" s="118">
        <v>34000</v>
      </c>
      <c r="K37" s="118">
        <v>51000</v>
      </c>
      <c r="L37" s="209">
        <v>53000</v>
      </c>
      <c r="M37" s="202">
        <v>576000</v>
      </c>
    </row>
    <row r="38" spans="1:13" ht="15.75" x14ac:dyDescent="0.25">
      <c r="A38" s="103">
        <v>37</v>
      </c>
      <c r="B38" s="74" t="s">
        <v>165</v>
      </c>
      <c r="C38" t="s">
        <v>71</v>
      </c>
      <c r="D38" s="74"/>
      <c r="E38" s="76"/>
      <c r="F38" s="104">
        <f t="shared" si="0"/>
        <v>831000</v>
      </c>
      <c r="G38" s="104">
        <v>228000</v>
      </c>
      <c r="H38" s="118">
        <v>17000</v>
      </c>
      <c r="I38" s="118">
        <v>34000</v>
      </c>
      <c r="J38" s="118">
        <v>34000</v>
      </c>
      <c r="K38" s="118">
        <v>51000</v>
      </c>
      <c r="L38" s="209">
        <v>53000</v>
      </c>
      <c r="M38" s="202">
        <v>414000</v>
      </c>
    </row>
    <row r="39" spans="1:13" ht="15.75" x14ac:dyDescent="0.25">
      <c r="A39" s="103">
        <v>38</v>
      </c>
      <c r="B39" s="74" t="s">
        <v>166</v>
      </c>
      <c r="C39" t="s">
        <v>71</v>
      </c>
      <c r="D39" s="74"/>
      <c r="E39" s="76"/>
      <c r="F39" s="104">
        <f t="shared" si="0"/>
        <v>880000</v>
      </c>
      <c r="G39" s="104">
        <v>277000</v>
      </c>
      <c r="H39" s="118">
        <v>17000</v>
      </c>
      <c r="I39" s="118">
        <v>34000</v>
      </c>
      <c r="J39" s="118">
        <v>34000</v>
      </c>
      <c r="K39" s="118">
        <v>51000</v>
      </c>
      <c r="L39" s="209">
        <v>53000</v>
      </c>
      <c r="M39" s="202">
        <v>414000</v>
      </c>
    </row>
    <row r="40" spans="1:13" ht="15.75" x14ac:dyDescent="0.25">
      <c r="A40" s="103">
        <v>39</v>
      </c>
      <c r="B40" s="74" t="s">
        <v>167</v>
      </c>
      <c r="C40" t="s">
        <v>71</v>
      </c>
      <c r="D40" s="74"/>
      <c r="E40" s="76"/>
      <c r="F40" s="104">
        <f t="shared" si="0"/>
        <v>846000</v>
      </c>
      <c r="G40" s="104">
        <v>243000</v>
      </c>
      <c r="H40" s="118">
        <v>17000</v>
      </c>
      <c r="I40" s="118">
        <v>34000</v>
      </c>
      <c r="J40" s="118">
        <v>34000</v>
      </c>
      <c r="K40" s="118">
        <v>51000</v>
      </c>
      <c r="L40" s="209">
        <v>53000</v>
      </c>
      <c r="M40" s="202">
        <v>414000</v>
      </c>
    </row>
    <row r="41" spans="1:13" ht="15.75" x14ac:dyDescent="0.25">
      <c r="A41" s="103">
        <v>40</v>
      </c>
      <c r="B41" s="74" t="s">
        <v>168</v>
      </c>
      <c r="C41" t="s">
        <v>71</v>
      </c>
      <c r="D41" s="74"/>
      <c r="E41" s="76"/>
      <c r="F41" s="104">
        <f t="shared" si="0"/>
        <v>880000</v>
      </c>
      <c r="G41" s="104">
        <v>277000</v>
      </c>
      <c r="H41" s="118">
        <v>17000</v>
      </c>
      <c r="I41" s="118">
        <v>34000</v>
      </c>
      <c r="J41" s="118">
        <v>34000</v>
      </c>
      <c r="K41" s="118">
        <v>51000</v>
      </c>
      <c r="L41" s="209">
        <v>53000</v>
      </c>
      <c r="M41" s="202">
        <v>414000</v>
      </c>
    </row>
    <row r="42" spans="1:13" ht="15.75" x14ac:dyDescent="0.25">
      <c r="A42" s="103">
        <v>41</v>
      </c>
      <c r="B42" s="74" t="s">
        <v>169</v>
      </c>
      <c r="C42" t="s">
        <v>71</v>
      </c>
      <c r="D42" s="74"/>
      <c r="E42" s="76"/>
      <c r="F42" s="104">
        <f t="shared" si="0"/>
        <v>865000</v>
      </c>
      <c r="G42" s="104">
        <v>262000</v>
      </c>
      <c r="H42" s="118">
        <v>17000</v>
      </c>
      <c r="I42" s="118">
        <v>34000</v>
      </c>
      <c r="J42" s="118">
        <v>34000</v>
      </c>
      <c r="K42" s="118">
        <v>51000</v>
      </c>
      <c r="L42" s="209">
        <v>53000</v>
      </c>
      <c r="M42" s="202">
        <v>414000</v>
      </c>
    </row>
    <row r="43" spans="1:13" ht="15.75" x14ac:dyDescent="0.25">
      <c r="A43" s="103">
        <v>42</v>
      </c>
      <c r="B43" s="74" t="s">
        <v>170</v>
      </c>
      <c r="C43" t="s">
        <v>71</v>
      </c>
      <c r="D43" s="74"/>
      <c r="E43" s="76"/>
      <c r="F43" s="104">
        <f t="shared" si="0"/>
        <v>883030.23</v>
      </c>
      <c r="G43" s="104">
        <v>277000</v>
      </c>
      <c r="H43" s="118">
        <v>17000</v>
      </c>
      <c r="I43" s="118">
        <v>34000</v>
      </c>
      <c r="J43" s="118">
        <v>34000</v>
      </c>
      <c r="K43" s="118">
        <v>51000</v>
      </c>
      <c r="L43" s="209">
        <v>53000</v>
      </c>
      <c r="M43" s="202">
        <v>417030.23</v>
      </c>
    </row>
    <row r="44" spans="1:13" ht="15.75" x14ac:dyDescent="0.25">
      <c r="A44" s="103">
        <v>43</v>
      </c>
      <c r="B44" s="74" t="s">
        <v>171</v>
      </c>
      <c r="C44" t="s">
        <v>71</v>
      </c>
      <c r="D44" s="74"/>
      <c r="E44" s="76"/>
      <c r="F44" s="104">
        <f t="shared" si="0"/>
        <v>880000</v>
      </c>
      <c r="G44" s="104">
        <v>277000</v>
      </c>
      <c r="H44" s="118">
        <v>17000</v>
      </c>
      <c r="I44" s="118">
        <v>34000</v>
      </c>
      <c r="J44" s="118">
        <v>34000</v>
      </c>
      <c r="K44" s="118">
        <v>51000</v>
      </c>
      <c r="L44" s="209">
        <v>53000</v>
      </c>
      <c r="M44" s="202">
        <v>414000</v>
      </c>
    </row>
    <row r="45" spans="1:13" ht="15.75" x14ac:dyDescent="0.25">
      <c r="A45" s="103">
        <v>44</v>
      </c>
      <c r="B45" s="74" t="s">
        <v>172</v>
      </c>
      <c r="C45" t="s">
        <v>71</v>
      </c>
      <c r="D45" s="74"/>
      <c r="E45" s="76"/>
      <c r="F45" s="104">
        <f t="shared" si="0"/>
        <v>925000</v>
      </c>
      <c r="G45" s="104">
        <v>322000</v>
      </c>
      <c r="H45" s="118">
        <v>17000</v>
      </c>
      <c r="I45" s="118">
        <v>34000</v>
      </c>
      <c r="J45" s="118">
        <v>34000</v>
      </c>
      <c r="K45" s="118">
        <v>51000</v>
      </c>
      <c r="L45" s="209">
        <v>53000</v>
      </c>
      <c r="M45" s="202">
        <v>414000</v>
      </c>
    </row>
    <row r="46" spans="1:13" ht="15.75" x14ac:dyDescent="0.25">
      <c r="A46" s="103">
        <v>45</v>
      </c>
      <c r="B46" s="74" t="s">
        <v>173</v>
      </c>
      <c r="C46" t="s">
        <v>71</v>
      </c>
      <c r="D46" s="74"/>
      <c r="E46" s="76"/>
      <c r="F46" s="104">
        <f t="shared" si="0"/>
        <v>880000</v>
      </c>
      <c r="G46" s="104">
        <v>277000</v>
      </c>
      <c r="H46" s="118">
        <v>17000</v>
      </c>
      <c r="I46" s="118">
        <v>34000</v>
      </c>
      <c r="J46" s="118">
        <v>34000</v>
      </c>
      <c r="K46" s="188">
        <v>51000</v>
      </c>
      <c r="L46" s="209">
        <v>53000</v>
      </c>
      <c r="M46" s="202">
        <v>414000</v>
      </c>
    </row>
    <row r="47" spans="1:13" ht="15.75" x14ac:dyDescent="0.25">
      <c r="A47" s="103">
        <v>46</v>
      </c>
      <c r="B47" s="74" t="s">
        <v>174</v>
      </c>
      <c r="C47" t="s">
        <v>71</v>
      </c>
      <c r="D47" s="74"/>
      <c r="E47" s="76"/>
      <c r="F47" s="104">
        <f t="shared" si="0"/>
        <v>880000</v>
      </c>
      <c r="G47" s="104">
        <v>277000</v>
      </c>
      <c r="H47" s="118">
        <v>17000</v>
      </c>
      <c r="I47" s="118">
        <v>34000</v>
      </c>
      <c r="J47" s="118">
        <v>34000</v>
      </c>
      <c r="K47" s="118">
        <v>51000</v>
      </c>
      <c r="L47" s="209">
        <v>53000</v>
      </c>
      <c r="M47" s="202">
        <v>414000</v>
      </c>
    </row>
    <row r="48" spans="1:13" ht="15.75" x14ac:dyDescent="0.25">
      <c r="A48" s="103">
        <v>47</v>
      </c>
      <c r="B48" s="74" t="s">
        <v>175</v>
      </c>
      <c r="C48" t="s">
        <v>71</v>
      </c>
      <c r="D48" s="74"/>
      <c r="E48" s="76"/>
      <c r="F48" s="104">
        <f t="shared" si="0"/>
        <v>884200</v>
      </c>
      <c r="G48" s="104">
        <v>277000</v>
      </c>
      <c r="H48" s="118">
        <v>17000</v>
      </c>
      <c r="I48" s="118">
        <v>34000</v>
      </c>
      <c r="J48" s="118">
        <v>34000</v>
      </c>
      <c r="K48" s="188">
        <v>51000</v>
      </c>
      <c r="L48" s="209">
        <v>53000</v>
      </c>
      <c r="M48" s="202">
        <v>418200</v>
      </c>
    </row>
    <row r="49" spans="1:13" ht="15.75" x14ac:dyDescent="0.25">
      <c r="A49" s="103">
        <v>48</v>
      </c>
      <c r="B49" s="74" t="s">
        <v>176</v>
      </c>
      <c r="C49" t="s">
        <v>71</v>
      </c>
      <c r="D49" s="74"/>
      <c r="E49" s="76"/>
      <c r="F49" s="104">
        <f t="shared" si="0"/>
        <v>897083</v>
      </c>
      <c r="G49" s="104">
        <v>277000</v>
      </c>
      <c r="H49" s="118">
        <v>34000</v>
      </c>
      <c r="I49" s="118">
        <v>34000</v>
      </c>
      <c r="J49" s="118">
        <v>34000</v>
      </c>
      <c r="K49" s="118">
        <v>51000</v>
      </c>
      <c r="L49" s="209">
        <v>53000</v>
      </c>
      <c r="M49" s="202">
        <v>414083</v>
      </c>
    </row>
    <row r="50" spans="1:13" ht="15.75" x14ac:dyDescent="0.25">
      <c r="A50" s="103">
        <v>49</v>
      </c>
      <c r="B50" s="74" t="s">
        <v>177</v>
      </c>
      <c r="C50" t="s">
        <v>71</v>
      </c>
      <c r="D50" s="74"/>
      <c r="E50" s="76"/>
      <c r="F50" s="104">
        <f t="shared" si="0"/>
        <v>880000</v>
      </c>
      <c r="G50" s="104">
        <v>277000</v>
      </c>
      <c r="H50" s="118">
        <v>17000</v>
      </c>
      <c r="I50" s="118">
        <v>34000</v>
      </c>
      <c r="J50" s="118">
        <v>34000</v>
      </c>
      <c r="K50" s="118">
        <v>51000</v>
      </c>
      <c r="L50" s="209">
        <v>53000</v>
      </c>
      <c r="M50" s="202">
        <v>414000</v>
      </c>
    </row>
    <row r="51" spans="1:13" ht="15.75" x14ac:dyDescent="0.25">
      <c r="A51" s="103">
        <v>50</v>
      </c>
      <c r="B51" s="74" t="s">
        <v>178</v>
      </c>
      <c r="C51" t="s">
        <v>71</v>
      </c>
      <c r="D51" s="74"/>
      <c r="E51" s="76"/>
      <c r="F51" s="104">
        <f t="shared" si="0"/>
        <v>914000</v>
      </c>
      <c r="G51" s="104">
        <v>277000</v>
      </c>
      <c r="H51" s="118">
        <v>51000</v>
      </c>
      <c r="I51" s="118">
        <v>34000</v>
      </c>
      <c r="J51" s="118">
        <v>34000</v>
      </c>
      <c r="K51" s="188">
        <v>51000</v>
      </c>
      <c r="L51" s="209">
        <v>53000</v>
      </c>
      <c r="M51" s="202">
        <v>414000</v>
      </c>
    </row>
    <row r="52" spans="1:13" ht="15.75" x14ac:dyDescent="0.25">
      <c r="A52" s="103">
        <v>51</v>
      </c>
      <c r="B52" s="74" t="s">
        <v>179</v>
      </c>
      <c r="C52" t="s">
        <v>71</v>
      </c>
      <c r="D52" s="74"/>
      <c r="E52" s="76"/>
      <c r="F52" s="104">
        <f t="shared" si="0"/>
        <v>880000</v>
      </c>
      <c r="G52" s="104">
        <v>277000</v>
      </c>
      <c r="H52" s="118">
        <v>17000</v>
      </c>
      <c r="I52" s="118">
        <v>34000</v>
      </c>
      <c r="J52" s="118">
        <v>34000</v>
      </c>
      <c r="K52" s="118">
        <v>51000</v>
      </c>
      <c r="L52" s="209">
        <v>53000</v>
      </c>
      <c r="M52" s="202">
        <v>414000</v>
      </c>
    </row>
    <row r="53" spans="1:13" ht="15.75" x14ac:dyDescent="0.25">
      <c r="A53" s="103">
        <v>52</v>
      </c>
      <c r="B53" s="74" t="s">
        <v>180</v>
      </c>
      <c r="C53" t="s">
        <v>71</v>
      </c>
      <c r="D53" s="74"/>
      <c r="E53" s="76"/>
      <c r="F53" s="104">
        <f t="shared" si="0"/>
        <v>863000</v>
      </c>
      <c r="G53" s="104">
        <v>260000</v>
      </c>
      <c r="H53" s="118">
        <v>17000</v>
      </c>
      <c r="I53" s="118">
        <v>34000</v>
      </c>
      <c r="J53" s="118">
        <v>34000</v>
      </c>
      <c r="K53" s="118">
        <v>51000</v>
      </c>
      <c r="L53" s="209">
        <v>53000</v>
      </c>
      <c r="M53" s="129">
        <v>414000</v>
      </c>
    </row>
    <row r="54" spans="1:13" ht="15.75" x14ac:dyDescent="0.25">
      <c r="A54" s="103">
        <v>53</v>
      </c>
      <c r="B54" s="74" t="s">
        <v>181</v>
      </c>
      <c r="C54" t="s">
        <v>71</v>
      </c>
      <c r="D54" s="74"/>
      <c r="E54" s="76"/>
      <c r="F54" s="104">
        <f t="shared" si="0"/>
        <v>880502</v>
      </c>
      <c r="G54" s="104">
        <v>277000</v>
      </c>
      <c r="H54" s="118">
        <v>17000</v>
      </c>
      <c r="I54" s="118">
        <v>34000</v>
      </c>
      <c r="J54" s="118">
        <v>34000</v>
      </c>
      <c r="K54" s="118">
        <v>51000</v>
      </c>
      <c r="L54" s="209">
        <v>53000</v>
      </c>
      <c r="M54" s="129">
        <v>414502</v>
      </c>
    </row>
    <row r="55" spans="1:13" ht="15.75" x14ac:dyDescent="0.25">
      <c r="A55" s="103">
        <f>+A54+1</f>
        <v>54</v>
      </c>
      <c r="B55" s="74" t="s">
        <v>182</v>
      </c>
      <c r="C55" t="s">
        <v>71</v>
      </c>
      <c r="D55" s="74"/>
      <c r="E55" s="76"/>
      <c r="F55" s="104">
        <f t="shared" si="0"/>
        <v>891000</v>
      </c>
      <c r="G55" s="104">
        <v>288000</v>
      </c>
      <c r="H55" s="118">
        <v>17000</v>
      </c>
      <c r="I55" s="118">
        <v>34000</v>
      </c>
      <c r="J55" s="118">
        <v>34000</v>
      </c>
      <c r="K55" s="118">
        <v>51000</v>
      </c>
      <c r="L55" s="209">
        <v>53000</v>
      </c>
      <c r="M55" s="129">
        <v>414000</v>
      </c>
    </row>
    <row r="56" spans="1:13" ht="15.75" x14ac:dyDescent="0.25">
      <c r="A56" s="103">
        <f t="shared" ref="A56:A63" si="1">+A55+1</f>
        <v>55</v>
      </c>
      <c r="B56" s="74" t="s">
        <v>183</v>
      </c>
      <c r="C56" t="s">
        <v>71</v>
      </c>
      <c r="D56" s="74"/>
      <c r="E56" s="76"/>
      <c r="F56" s="104">
        <f t="shared" si="0"/>
        <v>863000</v>
      </c>
      <c r="G56" s="104">
        <v>277000</v>
      </c>
      <c r="I56" s="118">
        <v>34000</v>
      </c>
      <c r="J56" s="118">
        <v>34000</v>
      </c>
      <c r="K56" s="188">
        <v>51000</v>
      </c>
      <c r="L56" s="209">
        <v>53000</v>
      </c>
      <c r="M56" s="129">
        <v>414000</v>
      </c>
    </row>
    <row r="57" spans="1:13" ht="15.75" x14ac:dyDescent="0.25">
      <c r="A57" s="103">
        <f t="shared" si="1"/>
        <v>56</v>
      </c>
      <c r="B57" s="74" t="s">
        <v>184</v>
      </c>
      <c r="C57" t="s">
        <v>71</v>
      </c>
      <c r="D57" s="74"/>
      <c r="E57" s="76"/>
      <c r="F57" s="104">
        <f t="shared" si="0"/>
        <v>840000</v>
      </c>
      <c r="G57" s="104">
        <v>322000</v>
      </c>
      <c r="K57" s="188">
        <v>51000</v>
      </c>
      <c r="L57" s="209">
        <v>53000</v>
      </c>
      <c r="M57" s="129">
        <v>414000</v>
      </c>
    </row>
    <row r="58" spans="1:13" ht="15.75" x14ac:dyDescent="0.25">
      <c r="A58" s="103">
        <f t="shared" si="1"/>
        <v>57</v>
      </c>
      <c r="B58" s="74" t="s">
        <v>185</v>
      </c>
      <c r="C58" t="s">
        <v>71</v>
      </c>
      <c r="D58" s="74"/>
      <c r="E58" s="76"/>
      <c r="F58" s="104">
        <f t="shared" si="0"/>
        <v>1105000</v>
      </c>
      <c r="G58" s="104">
        <v>277000</v>
      </c>
      <c r="M58" s="129">
        <v>828000</v>
      </c>
    </row>
    <row r="59" spans="1:13" ht="15.75" x14ac:dyDescent="0.25">
      <c r="A59" s="103">
        <f t="shared" si="1"/>
        <v>58</v>
      </c>
      <c r="B59" s="74" t="s">
        <v>186</v>
      </c>
      <c r="C59" t="s">
        <v>71</v>
      </c>
      <c r="D59" s="74"/>
      <c r="E59" s="76"/>
      <c r="F59" s="104">
        <f t="shared" si="0"/>
        <v>691000</v>
      </c>
      <c r="G59" s="104">
        <v>277000</v>
      </c>
      <c r="M59" s="129">
        <v>414000</v>
      </c>
    </row>
    <row r="60" spans="1:13" ht="15.75" x14ac:dyDescent="0.25">
      <c r="A60" s="103">
        <f t="shared" si="1"/>
        <v>59</v>
      </c>
      <c r="B60" s="74" t="s">
        <v>187</v>
      </c>
      <c r="C60" t="s">
        <v>71</v>
      </c>
      <c r="D60" s="74"/>
      <c r="E60" s="76"/>
      <c r="F60" s="104">
        <f t="shared" si="0"/>
        <v>448000</v>
      </c>
      <c r="G60" s="104">
        <v>34000</v>
      </c>
      <c r="M60" s="129">
        <v>414000</v>
      </c>
    </row>
    <row r="61" spans="1:13" ht="15.75" x14ac:dyDescent="0.25">
      <c r="A61" s="103">
        <f t="shared" si="1"/>
        <v>60</v>
      </c>
      <c r="B61" s="74" t="s">
        <v>188</v>
      </c>
      <c r="C61" t="s">
        <v>71</v>
      </c>
      <c r="D61" s="74"/>
      <c r="E61" s="76"/>
      <c r="F61" s="104">
        <f t="shared" si="0"/>
        <v>448000</v>
      </c>
      <c r="G61" s="104">
        <v>34000</v>
      </c>
      <c r="M61" s="129">
        <v>414000</v>
      </c>
    </row>
    <row r="62" spans="1:13" ht="16.5" thickBot="1" x14ac:dyDescent="0.3">
      <c r="A62" s="103">
        <f t="shared" si="1"/>
        <v>61</v>
      </c>
      <c r="B62" s="74" t="s">
        <v>189</v>
      </c>
      <c r="C62" t="s">
        <v>71</v>
      </c>
      <c r="D62" s="74"/>
      <c r="E62" s="76"/>
      <c r="F62" s="104">
        <f t="shared" si="0"/>
        <v>448000</v>
      </c>
      <c r="G62" s="104">
        <v>34000</v>
      </c>
      <c r="M62" s="164">
        <v>414000</v>
      </c>
    </row>
    <row r="63" spans="1:13" x14ac:dyDescent="0.25">
      <c r="A63" s="103">
        <f t="shared" si="1"/>
        <v>62</v>
      </c>
      <c r="B63" s="74" t="s">
        <v>190</v>
      </c>
      <c r="C63" t="s">
        <v>71</v>
      </c>
      <c r="D63" s="74"/>
      <c r="E63" s="76"/>
      <c r="F63" s="104">
        <f t="shared" si="0"/>
        <v>34000</v>
      </c>
      <c r="G63" s="104">
        <v>34000</v>
      </c>
    </row>
    <row r="64" spans="1:13" ht="15.75" x14ac:dyDescent="0.25">
      <c r="A64" s="78"/>
      <c r="B64" s="67"/>
      <c r="C64" s="74"/>
      <c r="D64" s="74"/>
      <c r="E64" s="74"/>
      <c r="F64" s="104">
        <f t="shared" si="0"/>
        <v>0</v>
      </c>
    </row>
    <row r="65" spans="2:13" ht="15.75" x14ac:dyDescent="0.25">
      <c r="B65" s="79"/>
      <c r="C65" s="57"/>
      <c r="D65" s="53"/>
      <c r="E65" s="50"/>
      <c r="F65" s="104">
        <f t="shared" si="0"/>
        <v>0</v>
      </c>
    </row>
    <row r="66" spans="2:13" ht="16.5" thickBot="1" x14ac:dyDescent="0.3">
      <c r="B66" s="79"/>
      <c r="C66" s="80"/>
      <c r="D66" s="81"/>
      <c r="E66" s="69"/>
      <c r="F66" s="104">
        <f t="shared" si="0"/>
        <v>0</v>
      </c>
    </row>
    <row r="67" spans="2:13" x14ac:dyDescent="0.25">
      <c r="F67" s="1">
        <f>SUM(F2:F66)</f>
        <v>52958945.850000001</v>
      </c>
      <c r="G67" s="1">
        <f t="shared" ref="G67:M67" si="2">SUM(G2:G66)</f>
        <v>17044000</v>
      </c>
      <c r="H67" s="1">
        <f t="shared" si="2"/>
        <v>969000</v>
      </c>
      <c r="I67" s="1">
        <f t="shared" si="2"/>
        <v>2164000</v>
      </c>
      <c r="J67" s="1">
        <f t="shared" si="2"/>
        <v>1870000</v>
      </c>
      <c r="K67" s="1">
        <f t="shared" si="2"/>
        <v>2902000</v>
      </c>
      <c r="L67" s="1">
        <f t="shared" si="2"/>
        <v>2951000</v>
      </c>
      <c r="M67" s="1">
        <f t="shared" si="2"/>
        <v>25058945.850000001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sheetPr filterMode="1"/>
  <dimension ref="B1:F112"/>
  <sheetViews>
    <sheetView topLeftCell="A81" workbookViewId="0">
      <selection activeCell="C100" sqref="C100"/>
    </sheetView>
  </sheetViews>
  <sheetFormatPr defaultRowHeight="15" x14ac:dyDescent="0.25"/>
  <cols>
    <col min="2" max="2" width="7.140625" bestFit="1" customWidth="1"/>
    <col min="3" max="3" width="37.42578125" bestFit="1" customWidth="1"/>
    <col min="4" max="4" width="51" bestFit="1" customWidth="1"/>
    <col min="5" max="5" width="11.5703125" bestFit="1" customWidth="1"/>
    <col min="6" max="6" width="18.42578125" style="1" bestFit="1" customWidth="1"/>
    <col min="7" max="7" width="16" bestFit="1" customWidth="1"/>
  </cols>
  <sheetData>
    <row r="1" spans="2:6" ht="15.75" x14ac:dyDescent="0.25">
      <c r="B1" s="48" t="s">
        <v>42</v>
      </c>
      <c r="C1" s="49" t="s">
        <v>43</v>
      </c>
      <c r="D1" s="48" t="s">
        <v>44</v>
      </c>
      <c r="E1" s="48" t="s">
        <v>46</v>
      </c>
      <c r="F1" s="65" t="s">
        <v>47</v>
      </c>
    </row>
    <row r="2" spans="2:6" ht="15.75" x14ac:dyDescent="0.25">
      <c r="B2" s="103">
        <v>1</v>
      </c>
      <c r="C2" s="51" t="s">
        <v>48</v>
      </c>
      <c r="D2" t="s">
        <v>191</v>
      </c>
      <c r="E2" s="76">
        <v>43462</v>
      </c>
      <c r="F2" s="115">
        <v>1522992</v>
      </c>
    </row>
    <row r="3" spans="2:6" ht="15.75" x14ac:dyDescent="0.25">
      <c r="B3" s="103">
        <v>2</v>
      </c>
      <c r="C3" s="51" t="s">
        <v>48</v>
      </c>
      <c r="D3" t="s">
        <v>192</v>
      </c>
      <c r="E3" s="76">
        <v>43859</v>
      </c>
      <c r="F3" s="115">
        <v>2420</v>
      </c>
    </row>
    <row r="4" spans="2:6" ht="15.75" x14ac:dyDescent="0.25">
      <c r="B4" s="103">
        <v>3</v>
      </c>
      <c r="C4" s="51" t="s">
        <v>48</v>
      </c>
      <c r="D4" t="s">
        <v>193</v>
      </c>
      <c r="E4" s="76">
        <v>44113</v>
      </c>
      <c r="F4" s="115">
        <v>4000</v>
      </c>
    </row>
    <row r="5" spans="2:6" ht="15.75" x14ac:dyDescent="0.25">
      <c r="B5" s="103">
        <v>4</v>
      </c>
      <c r="C5" s="51" t="s">
        <v>48</v>
      </c>
      <c r="D5" t="s">
        <v>193</v>
      </c>
      <c r="E5" s="76">
        <v>44119</v>
      </c>
      <c r="F5" s="115">
        <v>220000</v>
      </c>
    </row>
    <row r="6" spans="2:6" ht="15.75" x14ac:dyDescent="0.25">
      <c r="B6" s="103">
        <v>5</v>
      </c>
      <c r="C6" s="51" t="s">
        <v>48</v>
      </c>
      <c r="D6" t="s">
        <v>194</v>
      </c>
      <c r="E6" s="76">
        <v>44179</v>
      </c>
      <c r="F6" s="115">
        <v>1028581</v>
      </c>
    </row>
    <row r="7" spans="2:6" ht="15.75" x14ac:dyDescent="0.25">
      <c r="B7" s="103">
        <v>6</v>
      </c>
      <c r="C7" s="51" t="s">
        <v>48</v>
      </c>
      <c r="D7" t="s">
        <v>195</v>
      </c>
      <c r="E7" s="76">
        <v>44286</v>
      </c>
      <c r="F7" s="115">
        <v>280000</v>
      </c>
    </row>
    <row r="8" spans="2:6" ht="15.75" x14ac:dyDescent="0.25">
      <c r="B8" s="103">
        <v>7</v>
      </c>
      <c r="C8" s="51" t="s">
        <v>48</v>
      </c>
      <c r="D8" t="s">
        <v>193</v>
      </c>
      <c r="E8" s="76">
        <v>44398</v>
      </c>
      <c r="F8" s="115">
        <v>1710000</v>
      </c>
    </row>
    <row r="9" spans="2:6" ht="15.75" x14ac:dyDescent="0.25">
      <c r="B9" s="103">
        <v>8</v>
      </c>
      <c r="C9" s="51" t="s">
        <v>48</v>
      </c>
      <c r="D9" t="s">
        <v>193</v>
      </c>
      <c r="E9" s="76">
        <v>44420</v>
      </c>
      <c r="F9" s="115">
        <v>36500</v>
      </c>
    </row>
    <row r="10" spans="2:6" ht="15.75" x14ac:dyDescent="0.25">
      <c r="B10" s="103">
        <v>9</v>
      </c>
      <c r="C10" s="51" t="s">
        <v>48</v>
      </c>
      <c r="D10" t="s">
        <v>193</v>
      </c>
      <c r="E10" s="76">
        <v>44420</v>
      </c>
      <c r="F10" s="115">
        <v>59000</v>
      </c>
    </row>
    <row r="11" spans="2:6" ht="15.75" x14ac:dyDescent="0.25">
      <c r="B11" s="103">
        <v>10</v>
      </c>
      <c r="C11" s="51" t="s">
        <v>48</v>
      </c>
      <c r="D11" t="s">
        <v>193</v>
      </c>
      <c r="E11" s="76">
        <v>44420</v>
      </c>
      <c r="F11" s="115">
        <v>9000</v>
      </c>
    </row>
    <row r="12" spans="2:6" ht="15.75" x14ac:dyDescent="0.25">
      <c r="B12" s="103">
        <v>11</v>
      </c>
      <c r="C12" s="51" t="s">
        <v>48</v>
      </c>
      <c r="D12" t="s">
        <v>193</v>
      </c>
      <c r="E12" s="76">
        <v>44420</v>
      </c>
      <c r="F12" s="115">
        <v>19000</v>
      </c>
    </row>
    <row r="13" spans="2:6" ht="15.75" x14ac:dyDescent="0.25">
      <c r="B13" s="103">
        <v>12</v>
      </c>
      <c r="C13" s="51" t="s">
        <v>48</v>
      </c>
      <c r="D13" t="s">
        <v>193</v>
      </c>
      <c r="E13" s="76">
        <v>44420</v>
      </c>
      <c r="F13" s="115">
        <v>199000</v>
      </c>
    </row>
    <row r="14" spans="2:6" ht="15.75" x14ac:dyDescent="0.25">
      <c r="B14" s="103">
        <v>13</v>
      </c>
      <c r="C14" s="51" t="s">
        <v>48</v>
      </c>
      <c r="D14" t="s">
        <v>193</v>
      </c>
      <c r="E14" s="76">
        <v>44420</v>
      </c>
      <c r="F14" s="115">
        <v>210100</v>
      </c>
    </row>
    <row r="15" spans="2:6" ht="15.75" x14ac:dyDescent="0.25">
      <c r="B15" s="103">
        <v>14</v>
      </c>
      <c r="C15" s="51" t="s">
        <v>48</v>
      </c>
      <c r="D15" t="s">
        <v>193</v>
      </c>
      <c r="E15" s="76">
        <v>44420</v>
      </c>
      <c r="F15" s="115">
        <v>20393670</v>
      </c>
    </row>
    <row r="16" spans="2:6" ht="15.75" x14ac:dyDescent="0.25">
      <c r="B16" s="103">
        <v>15</v>
      </c>
      <c r="C16" s="51" t="s">
        <v>48</v>
      </c>
      <c r="D16" t="s">
        <v>193</v>
      </c>
      <c r="E16" s="76">
        <v>44420</v>
      </c>
      <c r="F16" s="115">
        <v>6742725</v>
      </c>
    </row>
    <row r="17" spans="2:6" ht="15.75" x14ac:dyDescent="0.25">
      <c r="B17" s="103">
        <v>16</v>
      </c>
      <c r="C17" s="51" t="s">
        <v>48</v>
      </c>
      <c r="D17" t="s">
        <v>193</v>
      </c>
      <c r="E17" s="76">
        <v>44420</v>
      </c>
      <c r="F17" s="115">
        <v>750000</v>
      </c>
    </row>
    <row r="18" spans="2:6" ht="15.75" x14ac:dyDescent="0.25">
      <c r="B18" s="103">
        <v>17</v>
      </c>
      <c r="C18" s="51" t="s">
        <v>48</v>
      </c>
      <c r="D18" t="s">
        <v>193</v>
      </c>
      <c r="E18" s="76">
        <v>44420</v>
      </c>
      <c r="F18" s="115">
        <v>5000</v>
      </c>
    </row>
    <row r="19" spans="2:6" ht="15.75" x14ac:dyDescent="0.25">
      <c r="B19" s="103">
        <v>18</v>
      </c>
      <c r="C19" s="51" t="s">
        <v>48</v>
      </c>
      <c r="D19" t="s">
        <v>193</v>
      </c>
      <c r="E19" s="76">
        <v>44420</v>
      </c>
      <c r="F19" s="115">
        <v>4425</v>
      </c>
    </row>
    <row r="20" spans="2:6" ht="15.75" x14ac:dyDescent="0.25">
      <c r="B20" s="103">
        <v>19</v>
      </c>
      <c r="C20" s="51" t="s">
        <v>48</v>
      </c>
      <c r="D20" t="s">
        <v>196</v>
      </c>
      <c r="E20" s="76">
        <v>44467</v>
      </c>
      <c r="F20" s="115">
        <v>2874800</v>
      </c>
    </row>
    <row r="21" spans="2:6" ht="15.75" x14ac:dyDescent="0.25">
      <c r="B21" s="103">
        <v>20</v>
      </c>
      <c r="C21" s="51" t="s">
        <v>48</v>
      </c>
      <c r="D21" t="s">
        <v>197</v>
      </c>
      <c r="E21" s="76">
        <v>44470</v>
      </c>
      <c r="F21" s="115">
        <v>564800</v>
      </c>
    </row>
    <row r="22" spans="2:6" ht="15.75" x14ac:dyDescent="0.25">
      <c r="B22" s="103">
        <v>21</v>
      </c>
      <c r="C22" s="51" t="s">
        <v>48</v>
      </c>
      <c r="D22" t="s">
        <v>198</v>
      </c>
      <c r="E22" s="76">
        <v>44498</v>
      </c>
      <c r="F22" s="115">
        <v>9420</v>
      </c>
    </row>
    <row r="23" spans="2:6" ht="15.75" x14ac:dyDescent="0.25">
      <c r="B23" s="103">
        <v>22</v>
      </c>
      <c r="C23" s="51" t="s">
        <v>48</v>
      </c>
      <c r="D23" t="s">
        <v>199</v>
      </c>
      <c r="E23" s="76">
        <v>44534</v>
      </c>
      <c r="F23" s="115">
        <v>55095105</v>
      </c>
    </row>
    <row r="24" spans="2:6" ht="15.75" x14ac:dyDescent="0.25">
      <c r="B24" s="103">
        <v>23</v>
      </c>
      <c r="C24" s="51" t="s">
        <v>48</v>
      </c>
      <c r="D24" t="s">
        <v>199</v>
      </c>
      <c r="E24" s="76">
        <v>44670</v>
      </c>
      <c r="F24" s="115">
        <v>200000</v>
      </c>
    </row>
    <row r="25" spans="2:6" ht="15.75" x14ac:dyDescent="0.25">
      <c r="B25" s="103">
        <v>24</v>
      </c>
      <c r="C25" s="51" t="s">
        <v>48</v>
      </c>
      <c r="D25" t="s">
        <v>200</v>
      </c>
      <c r="E25" s="76">
        <v>44729</v>
      </c>
      <c r="F25" s="115">
        <v>700000</v>
      </c>
    </row>
    <row r="26" spans="2:6" ht="15.75" x14ac:dyDescent="0.25">
      <c r="B26" s="103">
        <v>25</v>
      </c>
      <c r="C26" s="51" t="s">
        <v>48</v>
      </c>
      <c r="D26" t="s">
        <v>201</v>
      </c>
      <c r="E26" s="76">
        <v>44779</v>
      </c>
      <c r="F26" s="115">
        <v>236000</v>
      </c>
    </row>
    <row r="27" spans="2:6" ht="15.75" x14ac:dyDescent="0.25">
      <c r="B27" s="103">
        <v>26</v>
      </c>
      <c r="C27" s="51" t="s">
        <v>48</v>
      </c>
      <c r="D27" t="s">
        <v>202</v>
      </c>
      <c r="E27" s="76">
        <v>44793</v>
      </c>
      <c r="F27" s="115">
        <v>30000</v>
      </c>
    </row>
    <row r="28" spans="2:6" ht="15.75" x14ac:dyDescent="0.25">
      <c r="B28" s="103">
        <v>27</v>
      </c>
      <c r="C28" s="51" t="s">
        <v>48</v>
      </c>
      <c r="D28" t="s">
        <v>203</v>
      </c>
      <c r="E28" s="76">
        <v>44809</v>
      </c>
      <c r="F28" s="115">
        <v>677520</v>
      </c>
    </row>
    <row r="29" spans="2:6" ht="15.75" x14ac:dyDescent="0.25">
      <c r="B29" s="103">
        <v>30</v>
      </c>
      <c r="C29" s="51" t="s">
        <v>48</v>
      </c>
      <c r="D29" t="s">
        <v>204</v>
      </c>
      <c r="E29" s="76">
        <v>44811</v>
      </c>
      <c r="F29" s="115">
        <v>157522</v>
      </c>
    </row>
    <row r="30" spans="2:6" ht="15.75" x14ac:dyDescent="0.25">
      <c r="B30" s="103">
        <v>31</v>
      </c>
      <c r="C30" s="51" t="s">
        <v>48</v>
      </c>
      <c r="D30" t="s">
        <v>193</v>
      </c>
      <c r="E30" s="76">
        <v>44827</v>
      </c>
      <c r="F30" s="115">
        <v>4000</v>
      </c>
    </row>
    <row r="31" spans="2:6" ht="15.75" x14ac:dyDescent="0.25">
      <c r="B31" s="103">
        <v>32</v>
      </c>
      <c r="C31" s="51" t="s">
        <v>48</v>
      </c>
      <c r="D31" t="s">
        <v>193</v>
      </c>
      <c r="E31" s="76">
        <v>44834</v>
      </c>
      <c r="F31" s="115">
        <v>9000</v>
      </c>
    </row>
    <row r="32" spans="2:6" ht="15.75" x14ac:dyDescent="0.25">
      <c r="B32" s="103">
        <v>33</v>
      </c>
      <c r="C32" s="51" t="s">
        <v>48</v>
      </c>
      <c r="D32" t="s">
        <v>193</v>
      </c>
      <c r="E32" s="76">
        <v>44834</v>
      </c>
      <c r="F32" s="115">
        <v>32000</v>
      </c>
    </row>
    <row r="33" spans="2:6" ht="15.75" x14ac:dyDescent="0.25">
      <c r="B33" s="103">
        <v>34</v>
      </c>
      <c r="C33" s="51" t="s">
        <v>48</v>
      </c>
      <c r="D33" t="s">
        <v>205</v>
      </c>
      <c r="E33" s="76">
        <v>44889</v>
      </c>
      <c r="F33" s="115">
        <v>42900</v>
      </c>
    </row>
    <row r="34" spans="2:6" ht="15.75" x14ac:dyDescent="0.25">
      <c r="B34" s="103">
        <v>35</v>
      </c>
      <c r="C34" s="51" t="s">
        <v>48</v>
      </c>
      <c r="D34" t="s">
        <v>205</v>
      </c>
      <c r="E34" s="76">
        <v>44889</v>
      </c>
      <c r="F34" s="115">
        <v>13900</v>
      </c>
    </row>
    <row r="35" spans="2:6" ht="15.75" x14ac:dyDescent="0.25">
      <c r="B35" s="103">
        <v>36</v>
      </c>
      <c r="C35" s="51" t="s">
        <v>48</v>
      </c>
      <c r="D35" t="s">
        <v>205</v>
      </c>
      <c r="E35" s="76">
        <v>44889</v>
      </c>
      <c r="F35" s="115">
        <v>56700</v>
      </c>
    </row>
    <row r="36" spans="2:6" ht="15.75" x14ac:dyDescent="0.25">
      <c r="B36" s="103">
        <v>37</v>
      </c>
      <c r="C36" s="51" t="s">
        <v>48</v>
      </c>
      <c r="D36" t="s">
        <v>206</v>
      </c>
      <c r="E36" s="76">
        <v>44909</v>
      </c>
      <c r="F36" s="115">
        <v>10000</v>
      </c>
    </row>
    <row r="37" spans="2:6" ht="15.75" x14ac:dyDescent="0.25">
      <c r="B37" s="103">
        <v>38</v>
      </c>
      <c r="C37" s="51" t="s">
        <v>48</v>
      </c>
      <c r="D37" t="s">
        <v>206</v>
      </c>
      <c r="E37" s="76">
        <v>44909</v>
      </c>
      <c r="F37" s="115">
        <v>255000</v>
      </c>
    </row>
    <row r="38" spans="2:6" ht="15.75" x14ac:dyDescent="0.25">
      <c r="B38" s="103">
        <v>39</v>
      </c>
      <c r="C38" s="51" t="s">
        <v>48</v>
      </c>
      <c r="D38" t="s">
        <v>206</v>
      </c>
      <c r="E38" s="76">
        <v>44909</v>
      </c>
      <c r="F38" s="115">
        <v>150000</v>
      </c>
    </row>
    <row r="39" spans="2:6" ht="15.75" x14ac:dyDescent="0.25">
      <c r="B39" s="103">
        <v>40</v>
      </c>
      <c r="C39" s="51" t="s">
        <v>48</v>
      </c>
      <c r="D39" t="s">
        <v>207</v>
      </c>
      <c r="E39" s="76">
        <v>44909</v>
      </c>
      <c r="F39" s="115">
        <v>2360000</v>
      </c>
    </row>
    <row r="40" spans="2:6" ht="15.75" x14ac:dyDescent="0.25">
      <c r="B40" s="103">
        <v>41</v>
      </c>
      <c r="C40" s="51" t="s">
        <v>48</v>
      </c>
      <c r="D40" t="s">
        <v>208</v>
      </c>
      <c r="E40" s="76">
        <v>44938</v>
      </c>
      <c r="F40" s="115">
        <v>3015000</v>
      </c>
    </row>
    <row r="41" spans="2:6" ht="15.75" x14ac:dyDescent="0.25">
      <c r="B41" s="103">
        <v>42</v>
      </c>
      <c r="C41" s="51" t="s">
        <v>48</v>
      </c>
      <c r="D41" t="s">
        <v>208</v>
      </c>
      <c r="E41" s="76">
        <v>44938</v>
      </c>
      <c r="F41" s="115">
        <v>594500</v>
      </c>
    </row>
    <row r="42" spans="2:6" ht="15.75" x14ac:dyDescent="0.25">
      <c r="B42" s="103">
        <v>43</v>
      </c>
      <c r="C42" s="51" t="s">
        <v>48</v>
      </c>
      <c r="D42" t="s">
        <v>209</v>
      </c>
      <c r="E42" s="76">
        <v>44938</v>
      </c>
      <c r="F42" s="115">
        <v>3756000</v>
      </c>
    </row>
    <row r="43" spans="2:6" ht="15.75" x14ac:dyDescent="0.25">
      <c r="B43" s="103">
        <v>44</v>
      </c>
      <c r="C43" s="51" t="s">
        <v>48</v>
      </c>
      <c r="D43" t="s">
        <v>210</v>
      </c>
      <c r="E43" s="76">
        <v>44938</v>
      </c>
      <c r="F43" s="115">
        <v>7713500</v>
      </c>
    </row>
    <row r="44" spans="2:6" ht="15.75" x14ac:dyDescent="0.25">
      <c r="B44" s="103">
        <v>45</v>
      </c>
      <c r="C44" s="51" t="s">
        <v>48</v>
      </c>
      <c r="D44" t="s">
        <v>211</v>
      </c>
      <c r="E44" s="76">
        <v>44984</v>
      </c>
      <c r="F44" s="115">
        <v>45912</v>
      </c>
    </row>
    <row r="45" spans="2:6" ht="15.75" x14ac:dyDescent="0.25">
      <c r="B45" s="103">
        <v>46</v>
      </c>
      <c r="C45" s="51" t="s">
        <v>48</v>
      </c>
      <c r="D45" t="s">
        <v>212</v>
      </c>
      <c r="E45" s="76">
        <v>44984</v>
      </c>
      <c r="F45" s="115">
        <v>366138</v>
      </c>
    </row>
    <row r="46" spans="2:6" ht="15.75" x14ac:dyDescent="0.25">
      <c r="B46" s="103">
        <v>47</v>
      </c>
      <c r="C46" s="51" t="s">
        <v>48</v>
      </c>
      <c r="D46" t="s">
        <v>213</v>
      </c>
      <c r="E46" s="76">
        <v>44984</v>
      </c>
      <c r="F46" s="115">
        <v>54329</v>
      </c>
    </row>
    <row r="47" spans="2:6" ht="15.75" x14ac:dyDescent="0.25">
      <c r="B47" s="103">
        <v>48</v>
      </c>
      <c r="C47" s="51" t="s">
        <v>48</v>
      </c>
      <c r="D47" t="s">
        <v>214</v>
      </c>
      <c r="E47" s="76">
        <v>44984</v>
      </c>
      <c r="F47" s="115">
        <v>433770</v>
      </c>
    </row>
    <row r="48" spans="2:6" ht="15.75" x14ac:dyDescent="0.25">
      <c r="B48" s="103">
        <v>49</v>
      </c>
      <c r="C48" s="51" t="s">
        <v>48</v>
      </c>
      <c r="D48" t="s">
        <v>215</v>
      </c>
      <c r="E48" s="76">
        <v>44984</v>
      </c>
      <c r="F48" s="116">
        <v>177526</v>
      </c>
    </row>
    <row r="49" spans="2:6" ht="15.75" x14ac:dyDescent="0.25">
      <c r="B49" s="103">
        <v>50</v>
      </c>
      <c r="C49" s="51" t="s">
        <v>48</v>
      </c>
      <c r="D49" t="s">
        <v>216</v>
      </c>
      <c r="E49" s="76">
        <v>44984</v>
      </c>
      <c r="F49" s="116">
        <v>1417486</v>
      </c>
    </row>
    <row r="50" spans="2:6" ht="15.75" x14ac:dyDescent="0.25">
      <c r="B50" s="103">
        <v>51</v>
      </c>
      <c r="C50" s="51" t="s">
        <v>48</v>
      </c>
      <c r="D50" t="s">
        <v>217</v>
      </c>
      <c r="E50" s="76">
        <v>45061</v>
      </c>
      <c r="F50" s="116">
        <v>71775</v>
      </c>
    </row>
    <row r="51" spans="2:6" ht="15.75" x14ac:dyDescent="0.25">
      <c r="B51" s="103">
        <v>52</v>
      </c>
      <c r="C51" s="51" t="s">
        <v>48</v>
      </c>
      <c r="D51" t="s">
        <v>218</v>
      </c>
      <c r="E51" s="76">
        <v>45063</v>
      </c>
      <c r="F51" s="116">
        <v>31235</v>
      </c>
    </row>
    <row r="52" spans="2:6" ht="15.75" x14ac:dyDescent="0.25">
      <c r="B52" s="103">
        <v>53</v>
      </c>
      <c r="C52" s="51" t="s">
        <v>48</v>
      </c>
      <c r="D52" t="s">
        <v>219</v>
      </c>
      <c r="E52" s="76">
        <v>45112</v>
      </c>
      <c r="F52" s="116">
        <v>64831</v>
      </c>
    </row>
    <row r="53" spans="2:6" x14ac:dyDescent="0.25">
      <c r="B53" s="103"/>
      <c r="C53" s="74"/>
      <c r="D53" t="s">
        <v>220</v>
      </c>
      <c r="E53" s="76">
        <v>45138</v>
      </c>
      <c r="F53" s="115">
        <v>44522</v>
      </c>
    </row>
    <row r="54" spans="2:6" ht="15.75" x14ac:dyDescent="0.25">
      <c r="B54" s="103"/>
      <c r="C54" s="57" t="s">
        <v>341</v>
      </c>
      <c r="D54" s="80" t="s">
        <v>193</v>
      </c>
      <c r="E54" s="113">
        <v>45024</v>
      </c>
      <c r="F54" s="114">
        <v>4675625</v>
      </c>
    </row>
    <row r="55" spans="2:6" ht="15.75" x14ac:dyDescent="0.25">
      <c r="B55" s="103"/>
      <c r="C55" s="57" t="s">
        <v>341</v>
      </c>
      <c r="D55" s="80" t="s">
        <v>193</v>
      </c>
      <c r="E55" s="113">
        <v>45024</v>
      </c>
      <c r="F55" s="114">
        <v>13935500</v>
      </c>
    </row>
    <row r="56" spans="2:6" ht="15.75" x14ac:dyDescent="0.25">
      <c r="B56" s="103"/>
      <c r="C56" s="57" t="s">
        <v>341</v>
      </c>
      <c r="D56" s="80" t="s">
        <v>193</v>
      </c>
      <c r="E56" s="113">
        <v>45024</v>
      </c>
      <c r="F56" s="114">
        <v>2007750</v>
      </c>
    </row>
    <row r="57" spans="2:6" ht="15.75" x14ac:dyDescent="0.25">
      <c r="B57" s="103"/>
      <c r="C57" s="57" t="s">
        <v>341</v>
      </c>
      <c r="D57" s="80" t="s">
        <v>193</v>
      </c>
      <c r="E57" s="113">
        <v>45024</v>
      </c>
      <c r="F57" s="114">
        <v>2000400</v>
      </c>
    </row>
    <row r="58" spans="2:6" ht="15.75" x14ac:dyDescent="0.25">
      <c r="B58" s="103"/>
      <c r="C58" s="57" t="s">
        <v>341</v>
      </c>
      <c r="D58" s="80" t="s">
        <v>193</v>
      </c>
      <c r="E58" s="113" t="s">
        <v>342</v>
      </c>
      <c r="F58" s="114">
        <v>3545500</v>
      </c>
    </row>
    <row r="59" spans="2:6" ht="16.5" thickBot="1" x14ac:dyDescent="0.3">
      <c r="B59" s="103"/>
      <c r="C59" s="57" t="s">
        <v>341</v>
      </c>
      <c r="D59" s="80" t="s">
        <v>193</v>
      </c>
      <c r="E59" s="76"/>
      <c r="F59" s="115">
        <v>8000</v>
      </c>
    </row>
    <row r="60" spans="2:6" ht="15.75" x14ac:dyDescent="0.25">
      <c r="B60" s="103"/>
      <c r="C60" s="161" t="s">
        <v>386</v>
      </c>
      <c r="D60" s="57" t="s">
        <v>193</v>
      </c>
      <c r="E60" s="168">
        <v>45252</v>
      </c>
      <c r="F60" s="163">
        <v>81910</v>
      </c>
    </row>
    <row r="61" spans="2:6" ht="16.5" thickBot="1" x14ac:dyDescent="0.3">
      <c r="B61" s="103"/>
      <c r="C61" s="162" t="s">
        <v>386</v>
      </c>
      <c r="D61" s="57" t="s">
        <v>193</v>
      </c>
      <c r="E61" s="170">
        <v>45263</v>
      </c>
      <c r="F61" s="164">
        <v>64831</v>
      </c>
    </row>
    <row r="62" spans="2:6" ht="16.5" thickBot="1" x14ac:dyDescent="0.3">
      <c r="B62" s="103"/>
      <c r="C62" s="74"/>
      <c r="D62" s="162" t="s">
        <v>193</v>
      </c>
      <c r="E62" s="167">
        <v>45286</v>
      </c>
      <c r="F62" s="127">
        <v>2000</v>
      </c>
    </row>
    <row r="63" spans="2:6" ht="15.75" x14ac:dyDescent="0.25">
      <c r="B63" s="103"/>
      <c r="C63" s="74"/>
      <c r="D63" s="57" t="s">
        <v>193</v>
      </c>
      <c r="E63" s="167">
        <v>45286</v>
      </c>
      <c r="F63" s="127">
        <v>2000</v>
      </c>
    </row>
    <row r="64" spans="2:6" ht="16.5" thickBot="1" x14ac:dyDescent="0.3">
      <c r="B64" s="103"/>
      <c r="C64" s="74"/>
      <c r="D64" s="162" t="s">
        <v>193</v>
      </c>
      <c r="E64" s="166">
        <v>45286</v>
      </c>
      <c r="F64" s="176">
        <v>4000</v>
      </c>
    </row>
    <row r="65" spans="2:6" ht="15.75" x14ac:dyDescent="0.25">
      <c r="B65" s="103"/>
      <c r="C65" s="161" t="s">
        <v>420</v>
      </c>
      <c r="D65" s="125"/>
      <c r="E65" s="165">
        <v>45348</v>
      </c>
      <c r="F65" s="163">
        <v>2074315</v>
      </c>
    </row>
    <row r="66" spans="2:6" ht="15.75" x14ac:dyDescent="0.25">
      <c r="B66" s="103"/>
      <c r="C66" s="57" t="s">
        <v>420</v>
      </c>
      <c r="D66" s="125"/>
      <c r="E66" s="167">
        <v>45351</v>
      </c>
      <c r="F66" s="129">
        <v>14426207</v>
      </c>
    </row>
    <row r="67" spans="2:6" ht="15.75" x14ac:dyDescent="0.25">
      <c r="B67" s="103"/>
      <c r="C67" s="57" t="s">
        <v>420</v>
      </c>
      <c r="D67" s="125"/>
      <c r="E67" s="167">
        <v>45351</v>
      </c>
      <c r="F67" s="129">
        <v>5822040</v>
      </c>
    </row>
    <row r="68" spans="2:6" ht="15.75" x14ac:dyDescent="0.25">
      <c r="B68" s="103"/>
      <c r="C68" s="57" t="s">
        <v>420</v>
      </c>
      <c r="D68" s="125"/>
      <c r="E68" s="167">
        <v>45355</v>
      </c>
      <c r="F68" s="129">
        <v>63000</v>
      </c>
    </row>
    <row r="69" spans="2:6" ht="15.75" x14ac:dyDescent="0.25">
      <c r="B69" s="103"/>
      <c r="C69" s="57" t="s">
        <v>420</v>
      </c>
      <c r="D69" s="125"/>
      <c r="E69" s="167">
        <v>45355</v>
      </c>
      <c r="F69" s="129">
        <v>433400</v>
      </c>
    </row>
    <row r="70" spans="2:6" ht="15.75" x14ac:dyDescent="0.25">
      <c r="B70" s="103"/>
      <c r="C70" s="57" t="s">
        <v>420</v>
      </c>
      <c r="D70" s="125"/>
      <c r="E70" s="167">
        <v>45355</v>
      </c>
      <c r="F70" s="129">
        <v>175300</v>
      </c>
    </row>
    <row r="71" spans="2:6" ht="15.75" x14ac:dyDescent="0.25">
      <c r="B71" s="103"/>
      <c r="C71" s="57" t="s">
        <v>420</v>
      </c>
      <c r="D71" s="125"/>
      <c r="E71" s="167">
        <v>45358</v>
      </c>
      <c r="F71" s="129">
        <v>24800000</v>
      </c>
    </row>
    <row r="72" spans="2:6" ht="16.5" thickBot="1" x14ac:dyDescent="0.3">
      <c r="B72" s="103"/>
      <c r="C72" s="162" t="s">
        <v>420</v>
      </c>
      <c r="D72" s="125"/>
      <c r="E72" s="166">
        <v>45365</v>
      </c>
      <c r="F72" s="164">
        <v>744600</v>
      </c>
    </row>
    <row r="73" spans="2:6" ht="15.75" x14ac:dyDescent="0.25">
      <c r="B73" s="103"/>
      <c r="C73" s="57" t="s">
        <v>386</v>
      </c>
      <c r="D73" s="125"/>
      <c r="E73" s="167">
        <v>45338</v>
      </c>
      <c r="F73" s="115">
        <v>21500</v>
      </c>
    </row>
    <row r="74" spans="2:6" ht="15.75" x14ac:dyDescent="0.25">
      <c r="B74" s="103"/>
      <c r="C74" s="57" t="s">
        <v>386</v>
      </c>
      <c r="D74" s="125"/>
      <c r="E74" s="167">
        <v>45372</v>
      </c>
      <c r="F74" s="115">
        <v>368749</v>
      </c>
    </row>
    <row r="75" spans="2:6" ht="16.5" thickBot="1" x14ac:dyDescent="0.3">
      <c r="B75" s="103"/>
      <c r="C75" s="162" t="s">
        <v>386</v>
      </c>
      <c r="D75" s="125"/>
      <c r="E75" s="166">
        <v>45372</v>
      </c>
      <c r="F75" s="189">
        <v>45912</v>
      </c>
    </row>
    <row r="76" spans="2:6" ht="15.75" x14ac:dyDescent="0.25">
      <c r="B76" s="103"/>
      <c r="C76" s="57" t="s">
        <v>193</v>
      </c>
      <c r="D76" s="57" t="s">
        <v>421</v>
      </c>
      <c r="E76" s="190">
        <v>45350</v>
      </c>
      <c r="F76" s="114">
        <v>841613</v>
      </c>
    </row>
    <row r="77" spans="2:6" ht="15.75" x14ac:dyDescent="0.25">
      <c r="B77" s="103"/>
      <c r="C77" s="57" t="s">
        <v>193</v>
      </c>
      <c r="D77" s="57" t="s">
        <v>422</v>
      </c>
      <c r="E77" s="167">
        <v>45350</v>
      </c>
      <c r="F77" s="114">
        <v>2000400</v>
      </c>
    </row>
    <row r="78" spans="2:6" ht="15.75" x14ac:dyDescent="0.25">
      <c r="B78" s="103"/>
      <c r="C78" s="57" t="s">
        <v>193</v>
      </c>
      <c r="D78" s="57" t="s">
        <v>423</v>
      </c>
      <c r="E78" s="167">
        <v>45350</v>
      </c>
      <c r="F78" s="114">
        <v>13935500</v>
      </c>
    </row>
    <row r="79" spans="2:6" ht="15.75" x14ac:dyDescent="0.25">
      <c r="B79" s="103"/>
      <c r="C79" s="57" t="s">
        <v>193</v>
      </c>
      <c r="D79" s="57" t="s">
        <v>424</v>
      </c>
      <c r="E79" s="167">
        <v>45350</v>
      </c>
      <c r="F79" s="114">
        <v>2007750</v>
      </c>
    </row>
    <row r="80" spans="2:6" ht="15.75" x14ac:dyDescent="0.25">
      <c r="B80" s="103"/>
      <c r="C80" s="57" t="s">
        <v>193</v>
      </c>
      <c r="D80" s="57" t="s">
        <v>425</v>
      </c>
      <c r="E80" s="167">
        <v>45350</v>
      </c>
      <c r="F80" s="114">
        <v>4675625</v>
      </c>
    </row>
    <row r="81" spans="2:6" ht="15.75" x14ac:dyDescent="0.25">
      <c r="B81" s="103"/>
      <c r="C81" s="57" t="s">
        <v>193</v>
      </c>
      <c r="D81" s="57" t="s">
        <v>426</v>
      </c>
      <c r="E81" s="167">
        <v>45350</v>
      </c>
      <c r="F81" s="114">
        <v>2508390</v>
      </c>
    </row>
    <row r="82" spans="2:6" ht="15.75" x14ac:dyDescent="0.25">
      <c r="B82" s="103"/>
      <c r="C82" s="57" t="s">
        <v>193</v>
      </c>
      <c r="D82" s="57" t="s">
        <v>427</v>
      </c>
      <c r="E82" s="167">
        <v>45350</v>
      </c>
      <c r="F82" s="114">
        <v>361395</v>
      </c>
    </row>
    <row r="83" spans="2:6" ht="16.5" thickBot="1" x14ac:dyDescent="0.3">
      <c r="B83" s="103"/>
      <c r="C83" s="57" t="s">
        <v>193</v>
      </c>
      <c r="D83" s="57" t="s">
        <v>428</v>
      </c>
      <c r="E83" s="166">
        <v>45350</v>
      </c>
      <c r="F83" s="114">
        <v>360072</v>
      </c>
    </row>
    <row r="84" spans="2:6" ht="15.75" x14ac:dyDescent="0.25">
      <c r="B84" s="103"/>
      <c r="C84" s="57" t="s">
        <v>193</v>
      </c>
      <c r="D84" s="57"/>
      <c r="E84" s="168">
        <v>45444</v>
      </c>
      <c r="F84" s="201">
        <v>51000</v>
      </c>
    </row>
    <row r="85" spans="2:6" ht="15.75" x14ac:dyDescent="0.25">
      <c r="B85" s="103"/>
      <c r="C85" s="57" t="s">
        <v>193</v>
      </c>
      <c r="D85" s="57"/>
      <c r="E85" s="170">
        <v>45444</v>
      </c>
      <c r="F85" s="202">
        <v>16322500</v>
      </c>
    </row>
    <row r="86" spans="2:6" ht="16.5" thickBot="1" x14ac:dyDescent="0.3">
      <c r="B86" s="103"/>
      <c r="C86" s="57" t="s">
        <v>193</v>
      </c>
      <c r="D86" s="57"/>
      <c r="E86" s="170">
        <v>45444</v>
      </c>
      <c r="F86" s="205">
        <v>23000</v>
      </c>
    </row>
    <row r="87" spans="2:6" ht="15.75" x14ac:dyDescent="0.25">
      <c r="B87" s="103"/>
      <c r="C87" s="161" t="s">
        <v>386</v>
      </c>
      <c r="D87" s="125"/>
      <c r="E87" s="203"/>
      <c r="F87" s="163">
        <v>90243</v>
      </c>
    </row>
    <row r="88" spans="2:6" ht="15.75" x14ac:dyDescent="0.25">
      <c r="B88" s="103"/>
      <c r="C88" s="57" t="s">
        <v>386</v>
      </c>
      <c r="D88" s="125"/>
      <c r="E88" s="50"/>
      <c r="F88" s="129">
        <v>75656</v>
      </c>
    </row>
    <row r="89" spans="2:6" ht="15.75" x14ac:dyDescent="0.25">
      <c r="B89" s="103"/>
      <c r="C89" s="57" t="s">
        <v>386</v>
      </c>
      <c r="D89" s="125"/>
      <c r="E89" s="50"/>
      <c r="F89" s="129">
        <v>186829</v>
      </c>
    </row>
    <row r="90" spans="2:6" ht="16.5" thickBot="1" x14ac:dyDescent="0.3">
      <c r="B90" s="103"/>
      <c r="C90" s="162" t="s">
        <v>386</v>
      </c>
      <c r="D90" s="125"/>
      <c r="E90" s="204"/>
      <c r="F90" s="164">
        <v>23262</v>
      </c>
    </row>
    <row r="91" spans="2:6" ht="16.5" thickBot="1" x14ac:dyDescent="0.3">
      <c r="B91" s="103"/>
      <c r="C91" s="196" t="s">
        <v>518</v>
      </c>
      <c r="D91" s="196" t="s">
        <v>519</v>
      </c>
      <c r="E91" s="197"/>
      <c r="F91" s="199">
        <v>24457472</v>
      </c>
    </row>
    <row r="92" spans="2:6" ht="15.75" x14ac:dyDescent="0.25">
      <c r="B92" s="103"/>
      <c r="C92" s="222" t="s">
        <v>581</v>
      </c>
      <c r="D92" s="57" t="s">
        <v>582</v>
      </c>
      <c r="E92" s="119">
        <v>45535</v>
      </c>
      <c r="F92" s="225">
        <v>561075</v>
      </c>
    </row>
    <row r="93" spans="2:6" ht="15.75" x14ac:dyDescent="0.25">
      <c r="B93" s="103"/>
      <c r="C93" s="222" t="s">
        <v>581</v>
      </c>
      <c r="D93" s="57" t="s">
        <v>582</v>
      </c>
      <c r="E93" s="119">
        <v>45535</v>
      </c>
      <c r="F93" s="225">
        <v>1672260</v>
      </c>
    </row>
    <row r="94" spans="2:6" ht="15.75" x14ac:dyDescent="0.25">
      <c r="B94" s="103"/>
      <c r="C94" s="222" t="s">
        <v>581</v>
      </c>
      <c r="D94" s="57" t="s">
        <v>582</v>
      </c>
      <c r="E94" s="119">
        <v>45535</v>
      </c>
      <c r="F94" s="225">
        <v>240930</v>
      </c>
    </row>
    <row r="95" spans="2:6" ht="15.75" x14ac:dyDescent="0.25">
      <c r="B95" s="103"/>
      <c r="C95" s="222" t="s">
        <v>581</v>
      </c>
      <c r="D95" s="57" t="s">
        <v>582</v>
      </c>
      <c r="E95" s="119">
        <v>45535</v>
      </c>
      <c r="F95" s="225">
        <v>240048</v>
      </c>
    </row>
    <row r="96" spans="2:6" ht="15.75" x14ac:dyDescent="0.25">
      <c r="B96" s="103"/>
      <c r="C96" s="222" t="s">
        <v>581</v>
      </c>
      <c r="D96" s="57" t="s">
        <v>582</v>
      </c>
      <c r="E96" s="119">
        <v>45535</v>
      </c>
      <c r="F96" s="225">
        <v>4675625</v>
      </c>
    </row>
    <row r="97" spans="2:6" ht="15.75" x14ac:dyDescent="0.25">
      <c r="B97" s="103"/>
      <c r="C97" s="222" t="s">
        <v>581</v>
      </c>
      <c r="D97" s="57" t="s">
        <v>582</v>
      </c>
      <c r="E97" s="119">
        <v>45535</v>
      </c>
      <c r="F97" s="225">
        <v>13935500</v>
      </c>
    </row>
    <row r="98" spans="2:6" ht="15.75" x14ac:dyDescent="0.25">
      <c r="B98" s="103"/>
      <c r="C98" s="222" t="s">
        <v>581</v>
      </c>
      <c r="D98" s="57" t="s">
        <v>582</v>
      </c>
      <c r="E98" s="119">
        <v>45535</v>
      </c>
      <c r="F98" s="225">
        <v>2007750</v>
      </c>
    </row>
    <row r="99" spans="2:6" ht="15.75" x14ac:dyDescent="0.25">
      <c r="B99" s="103"/>
      <c r="C99" s="222" t="s">
        <v>581</v>
      </c>
      <c r="D99" s="57" t="s">
        <v>582</v>
      </c>
      <c r="E99" s="119">
        <v>45535</v>
      </c>
      <c r="F99" s="225">
        <v>2000400</v>
      </c>
    </row>
    <row r="100" spans="2:6" ht="15.75" x14ac:dyDescent="0.25">
      <c r="B100" s="103"/>
      <c r="C100" s="222" t="s">
        <v>581</v>
      </c>
      <c r="D100" s="57" t="s">
        <v>582</v>
      </c>
      <c r="E100" s="119">
        <v>45547</v>
      </c>
      <c r="F100" s="225">
        <v>2095500</v>
      </c>
    </row>
    <row r="101" spans="2:6" ht="15.75" x14ac:dyDescent="0.25">
      <c r="B101" s="103"/>
      <c r="C101" s="222" t="s">
        <v>581</v>
      </c>
      <c r="D101" s="57" t="s">
        <v>582</v>
      </c>
      <c r="E101" s="119">
        <v>45547</v>
      </c>
      <c r="F101" s="225">
        <v>5629000</v>
      </c>
    </row>
    <row r="102" spans="2:6" ht="15.75" x14ac:dyDescent="0.25">
      <c r="B102" s="103"/>
      <c r="C102" s="222" t="s">
        <v>581</v>
      </c>
      <c r="D102" s="57" t="s">
        <v>582</v>
      </c>
      <c r="E102" s="119">
        <v>45547</v>
      </c>
      <c r="F102" s="225">
        <v>804000</v>
      </c>
    </row>
    <row r="103" spans="2:6" ht="15.75" x14ac:dyDescent="0.25">
      <c r="B103" s="103"/>
      <c r="C103" s="222" t="s">
        <v>386</v>
      </c>
      <c r="D103" s="57" t="s">
        <v>582</v>
      </c>
      <c r="E103" s="119">
        <v>45497</v>
      </c>
      <c r="F103" s="225">
        <v>390000</v>
      </c>
    </row>
    <row r="104" spans="2:6" ht="15.75" x14ac:dyDescent="0.25">
      <c r="B104" s="103"/>
      <c r="C104" s="222" t="s">
        <v>386</v>
      </c>
      <c r="D104" s="57" t="s">
        <v>582</v>
      </c>
      <c r="E104" s="119">
        <v>45518</v>
      </c>
      <c r="F104" s="225">
        <v>240197</v>
      </c>
    </row>
    <row r="105" spans="2:6" ht="15.75" x14ac:dyDescent="0.25">
      <c r="B105" s="103"/>
      <c r="C105" s="222" t="s">
        <v>386</v>
      </c>
      <c r="D105" s="57" t="s">
        <v>582</v>
      </c>
      <c r="E105" s="119">
        <v>45532</v>
      </c>
      <c r="F105" s="225">
        <v>64070</v>
      </c>
    </row>
    <row r="106" spans="2:6" ht="15.75" x14ac:dyDescent="0.25">
      <c r="B106" s="103"/>
      <c r="C106" s="222" t="s">
        <v>583</v>
      </c>
      <c r="D106" s="57" t="s">
        <v>582</v>
      </c>
      <c r="E106" s="119">
        <v>45476</v>
      </c>
      <c r="F106" s="225">
        <v>94800</v>
      </c>
    </row>
    <row r="107" spans="2:6" ht="15.75" x14ac:dyDescent="0.25">
      <c r="B107" s="103"/>
      <c r="C107" s="222" t="s">
        <v>584</v>
      </c>
      <c r="D107" s="57" t="s">
        <v>582</v>
      </c>
      <c r="E107" s="119">
        <v>45476</v>
      </c>
      <c r="F107" s="225">
        <v>3138275</v>
      </c>
    </row>
    <row r="108" spans="2:6" x14ac:dyDescent="0.25">
      <c r="B108" s="103"/>
      <c r="C108" s="74"/>
      <c r="E108" s="76"/>
      <c r="F108" s="115"/>
    </row>
    <row r="109" spans="2:6" ht="15.75" x14ac:dyDescent="0.25">
      <c r="B109" s="50"/>
      <c r="C109" s="51"/>
      <c r="D109" s="51"/>
      <c r="E109" s="50"/>
      <c r="F109" s="56"/>
    </row>
    <row r="110" spans="2:6" ht="15.75" x14ac:dyDescent="0.25">
      <c r="B110" s="50"/>
      <c r="C110" s="51"/>
      <c r="D110" s="51"/>
      <c r="E110" s="50"/>
      <c r="F110" s="56"/>
    </row>
    <row r="111" spans="2:6" ht="16.5" thickBot="1" x14ac:dyDescent="0.3">
      <c r="B111" s="50"/>
      <c r="C111" s="51"/>
      <c r="D111" s="51"/>
      <c r="E111" s="50"/>
      <c r="F111" s="56"/>
    </row>
    <row r="112" spans="2:6" ht="16.5" thickBot="1" x14ac:dyDescent="0.3">
      <c r="B112" s="50"/>
      <c r="C112" s="51"/>
      <c r="D112" s="54" t="s">
        <v>49</v>
      </c>
      <c r="E112" s="52"/>
      <c r="F112" s="117">
        <f>SUM(F2:F111)</f>
        <v>295474280</v>
      </c>
    </row>
  </sheetData>
  <autoFilter ref="B1:F64" xr:uid="{205E175E-48CD-406D-A5DA-67484143B166}">
    <filterColumn colId="3">
      <filters>
        <dateGroupItem year="2023" month="5" dateTimeGrouping="month"/>
        <dateGroupItem year="2023" month="7" dateTimeGrouping="month"/>
        <dateGroupItem year="2023" month="11" dateTimeGrouping="month"/>
        <dateGroupItem year="2023" month="12" day="3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3B-961C-4253-8C7B-E08060F003B8}">
  <sheetPr filterMode="1"/>
  <dimension ref="A1:D1625"/>
  <sheetViews>
    <sheetView topLeftCell="A1607" workbookViewId="0">
      <selection activeCell="D1625" sqref="D1625"/>
    </sheetView>
  </sheetViews>
  <sheetFormatPr defaultRowHeight="15" x14ac:dyDescent="0.25"/>
  <cols>
    <col min="1" max="1" width="10.42578125" bestFit="1" customWidth="1"/>
    <col min="2" max="2" width="49.7109375" bestFit="1" customWidth="1"/>
    <col min="3" max="3" width="6.140625" customWidth="1"/>
    <col min="4" max="4" width="16.7109375" style="1" bestFit="1" customWidth="1"/>
  </cols>
  <sheetData>
    <row r="1" spans="1:4" x14ac:dyDescent="0.25">
      <c r="B1" s="109" t="s">
        <v>265</v>
      </c>
    </row>
    <row r="2" spans="1:4" x14ac:dyDescent="0.25">
      <c r="B2" s="109" t="s">
        <v>266</v>
      </c>
    </row>
    <row r="4" spans="1:4" ht="15.75" customHeight="1" x14ac:dyDescent="0.25"/>
    <row r="5" spans="1:4" x14ac:dyDescent="0.25">
      <c r="A5" s="110" t="s">
        <v>0</v>
      </c>
      <c r="B5" s="110" t="s">
        <v>267</v>
      </c>
      <c r="D5" s="1" t="s">
        <v>296</v>
      </c>
    </row>
    <row r="6" spans="1:4" hidden="1" x14ac:dyDescent="0.25">
      <c r="A6" s="76">
        <v>44757</v>
      </c>
      <c r="B6" t="s">
        <v>11</v>
      </c>
      <c r="D6" s="1">
        <v>71456</v>
      </c>
    </row>
    <row r="7" spans="1:4" hidden="1" x14ac:dyDescent="0.25">
      <c r="A7" s="76">
        <v>44844</v>
      </c>
      <c r="B7" t="s">
        <v>5</v>
      </c>
      <c r="D7" s="1">
        <v>65408</v>
      </c>
    </row>
    <row r="8" spans="1:4" hidden="1" x14ac:dyDescent="0.25">
      <c r="A8" s="76">
        <v>44999</v>
      </c>
      <c r="B8" t="s">
        <v>53</v>
      </c>
      <c r="D8" s="1">
        <v>6720</v>
      </c>
    </row>
    <row r="9" spans="1:4" hidden="1" x14ac:dyDescent="0.25">
      <c r="A9" s="76">
        <v>45016</v>
      </c>
      <c r="B9" t="s">
        <v>65</v>
      </c>
      <c r="D9" s="1">
        <v>64774.080000000002</v>
      </c>
    </row>
    <row r="10" spans="1:4" hidden="1" x14ac:dyDescent="0.25">
      <c r="A10" s="76">
        <v>45046</v>
      </c>
      <c r="B10" t="s">
        <v>65</v>
      </c>
      <c r="D10" s="1">
        <v>61377.119999999995</v>
      </c>
    </row>
    <row r="11" spans="1:4" hidden="1" x14ac:dyDescent="0.25">
      <c r="A11" s="76">
        <v>45073</v>
      </c>
      <c r="B11" t="s">
        <v>268</v>
      </c>
      <c r="D11" s="1">
        <v>54880</v>
      </c>
    </row>
    <row r="12" spans="1:4" hidden="1" x14ac:dyDescent="0.25">
      <c r="A12" s="76">
        <v>45077</v>
      </c>
      <c r="B12" t="s">
        <v>269</v>
      </c>
      <c r="D12" s="1">
        <v>61936</v>
      </c>
    </row>
    <row r="13" spans="1:4" hidden="1" x14ac:dyDescent="0.25">
      <c r="A13" s="76">
        <v>45080</v>
      </c>
      <c r="B13" t="s">
        <v>63</v>
      </c>
      <c r="D13" s="1">
        <v>3743.6000000000004</v>
      </c>
    </row>
    <row r="14" spans="1:4" hidden="1" x14ac:dyDescent="0.25">
      <c r="A14" s="76">
        <v>45092</v>
      </c>
      <c r="B14" t="s">
        <v>269</v>
      </c>
      <c r="D14" s="1">
        <v>64960</v>
      </c>
    </row>
    <row r="15" spans="1:4" hidden="1" x14ac:dyDescent="0.25">
      <c r="A15" s="76">
        <v>45134</v>
      </c>
      <c r="B15" t="s">
        <v>270</v>
      </c>
      <c r="D15" s="1">
        <v>59448</v>
      </c>
    </row>
    <row r="16" spans="1:4" hidden="1" x14ac:dyDescent="0.25">
      <c r="A16" s="76">
        <v>44669</v>
      </c>
      <c r="B16" t="s">
        <v>271</v>
      </c>
      <c r="D16" s="1">
        <v>132460.9</v>
      </c>
    </row>
    <row r="17" spans="1:4" hidden="1" x14ac:dyDescent="0.25">
      <c r="A17" s="76">
        <v>44730</v>
      </c>
      <c r="B17" t="s">
        <v>3</v>
      </c>
      <c r="D17" s="1">
        <v>16756</v>
      </c>
    </row>
    <row r="18" spans="1:4" hidden="1" x14ac:dyDescent="0.25">
      <c r="A18" s="76">
        <v>44735</v>
      </c>
      <c r="B18" t="s">
        <v>272</v>
      </c>
      <c r="D18" s="1">
        <v>77864.66</v>
      </c>
    </row>
    <row r="19" spans="1:4" hidden="1" x14ac:dyDescent="0.25">
      <c r="A19" s="76">
        <v>44737</v>
      </c>
      <c r="B19" t="s">
        <v>272</v>
      </c>
      <c r="D19" s="1">
        <v>17792.64</v>
      </c>
    </row>
    <row r="20" spans="1:4" hidden="1" x14ac:dyDescent="0.25">
      <c r="A20" s="76">
        <v>44737</v>
      </c>
      <c r="B20" t="s">
        <v>3</v>
      </c>
      <c r="D20" s="1">
        <v>4678.7000000000007</v>
      </c>
    </row>
    <row r="21" spans="1:4" hidden="1" x14ac:dyDescent="0.25">
      <c r="A21" s="76">
        <v>44749</v>
      </c>
      <c r="B21" t="s">
        <v>3</v>
      </c>
      <c r="D21" s="1">
        <v>1060.82</v>
      </c>
    </row>
    <row r="22" spans="1:4" hidden="1" x14ac:dyDescent="0.25">
      <c r="A22" s="76">
        <v>44760</v>
      </c>
      <c r="B22" t="s">
        <v>273</v>
      </c>
      <c r="D22" s="1">
        <v>73396</v>
      </c>
    </row>
    <row r="23" spans="1:4" hidden="1" x14ac:dyDescent="0.25">
      <c r="A23" s="76">
        <v>44776</v>
      </c>
      <c r="B23" t="s">
        <v>3</v>
      </c>
      <c r="D23" s="1">
        <v>46621.8</v>
      </c>
    </row>
    <row r="24" spans="1:4" hidden="1" x14ac:dyDescent="0.25">
      <c r="A24" s="76">
        <v>44795</v>
      </c>
      <c r="B24" t="s">
        <v>62</v>
      </c>
      <c r="D24" s="1">
        <v>13266.740000000002</v>
      </c>
    </row>
    <row r="25" spans="1:4" hidden="1" x14ac:dyDescent="0.25">
      <c r="A25" s="76">
        <v>44802</v>
      </c>
      <c r="B25" t="s">
        <v>3</v>
      </c>
      <c r="D25" s="1">
        <v>25649.660000000003</v>
      </c>
    </row>
    <row r="26" spans="1:4" hidden="1" x14ac:dyDescent="0.25">
      <c r="A26" s="76">
        <v>44804</v>
      </c>
      <c r="B26" t="s">
        <v>272</v>
      </c>
      <c r="D26" s="1">
        <v>10521.58</v>
      </c>
    </row>
    <row r="27" spans="1:4" hidden="1" x14ac:dyDescent="0.25">
      <c r="A27" s="76">
        <v>44805</v>
      </c>
      <c r="B27" t="s">
        <v>62</v>
      </c>
      <c r="D27" s="1">
        <v>4010.7699999999995</v>
      </c>
    </row>
    <row r="28" spans="1:4" hidden="1" x14ac:dyDescent="0.25">
      <c r="A28" s="76">
        <v>44807</v>
      </c>
      <c r="B28" t="s">
        <v>271</v>
      </c>
      <c r="D28" s="1">
        <v>65431</v>
      </c>
    </row>
    <row r="29" spans="1:4" hidden="1" x14ac:dyDescent="0.25">
      <c r="A29" s="76">
        <v>44807</v>
      </c>
      <c r="B29" t="s">
        <v>271</v>
      </c>
      <c r="D29" s="1">
        <v>59885</v>
      </c>
    </row>
    <row r="30" spans="1:4" hidden="1" x14ac:dyDescent="0.25">
      <c r="A30" s="76">
        <v>44807</v>
      </c>
      <c r="B30" t="s">
        <v>271</v>
      </c>
      <c r="D30" s="1">
        <v>65431</v>
      </c>
    </row>
    <row r="31" spans="1:4" hidden="1" x14ac:dyDescent="0.25">
      <c r="A31" s="76">
        <v>44874</v>
      </c>
      <c r="B31" t="s">
        <v>2</v>
      </c>
      <c r="D31" s="1">
        <v>4720</v>
      </c>
    </row>
    <row r="32" spans="1:4" hidden="1" x14ac:dyDescent="0.25">
      <c r="A32" s="76">
        <v>44977</v>
      </c>
      <c r="B32" t="s">
        <v>11</v>
      </c>
      <c r="D32" s="1">
        <v>45593.440000000002</v>
      </c>
    </row>
    <row r="33" spans="1:4" hidden="1" x14ac:dyDescent="0.25">
      <c r="A33" s="76">
        <v>44982</v>
      </c>
      <c r="B33" t="s">
        <v>3</v>
      </c>
      <c r="D33" s="1">
        <v>1062</v>
      </c>
    </row>
    <row r="34" spans="1:4" hidden="1" x14ac:dyDescent="0.25">
      <c r="A34" s="76">
        <v>44994</v>
      </c>
      <c r="B34" t="s">
        <v>3</v>
      </c>
      <c r="D34" s="1">
        <v>63519.399999999994</v>
      </c>
    </row>
    <row r="35" spans="1:4" hidden="1" x14ac:dyDescent="0.25">
      <c r="A35" s="76">
        <v>44999</v>
      </c>
      <c r="B35" t="s">
        <v>53</v>
      </c>
      <c r="D35" s="1">
        <v>7269.98</v>
      </c>
    </row>
    <row r="36" spans="1:4" hidden="1" x14ac:dyDescent="0.25">
      <c r="A36" s="76">
        <v>45001</v>
      </c>
      <c r="B36" t="s">
        <v>3</v>
      </c>
      <c r="D36" s="1">
        <v>47837.2</v>
      </c>
    </row>
    <row r="37" spans="1:4" hidden="1" x14ac:dyDescent="0.25">
      <c r="A37" s="76">
        <v>45005</v>
      </c>
      <c r="B37" t="s">
        <v>2</v>
      </c>
      <c r="D37" s="1">
        <v>4908.7999999999993</v>
      </c>
    </row>
    <row r="38" spans="1:4" hidden="1" x14ac:dyDescent="0.25">
      <c r="A38" s="76">
        <v>45007</v>
      </c>
      <c r="B38" t="s">
        <v>53</v>
      </c>
      <c r="D38" s="1">
        <v>7198</v>
      </c>
    </row>
    <row r="39" spans="1:4" hidden="1" x14ac:dyDescent="0.25">
      <c r="A39" s="76">
        <v>45008</v>
      </c>
      <c r="B39" t="s">
        <v>272</v>
      </c>
      <c r="D39" s="1">
        <v>2148160.5</v>
      </c>
    </row>
    <row r="40" spans="1:4" hidden="1" x14ac:dyDescent="0.25">
      <c r="A40" s="76">
        <v>45009</v>
      </c>
      <c r="B40" t="s">
        <v>272</v>
      </c>
      <c r="D40" s="1">
        <v>82052.48000000001</v>
      </c>
    </row>
    <row r="41" spans="1:4" hidden="1" x14ac:dyDescent="0.25">
      <c r="A41" s="76">
        <v>45014</v>
      </c>
      <c r="B41" t="s">
        <v>3</v>
      </c>
      <c r="D41" s="1">
        <v>47613</v>
      </c>
    </row>
    <row r="42" spans="1:4" hidden="1" x14ac:dyDescent="0.25">
      <c r="A42" s="76">
        <v>45015</v>
      </c>
      <c r="B42" t="s">
        <v>272</v>
      </c>
      <c r="D42" s="1">
        <v>2171703.86</v>
      </c>
    </row>
    <row r="43" spans="1:4" hidden="1" x14ac:dyDescent="0.25">
      <c r="A43" s="76">
        <v>45015</v>
      </c>
      <c r="B43" t="s">
        <v>3</v>
      </c>
      <c r="D43" s="1">
        <v>86022</v>
      </c>
    </row>
    <row r="44" spans="1:4" hidden="1" x14ac:dyDescent="0.25">
      <c r="A44" s="76">
        <v>45016</v>
      </c>
      <c r="B44" t="s">
        <v>274</v>
      </c>
      <c r="D44" s="1">
        <v>33250.01</v>
      </c>
    </row>
    <row r="45" spans="1:4" hidden="1" x14ac:dyDescent="0.25">
      <c r="A45" s="76">
        <v>45019</v>
      </c>
      <c r="B45" t="s">
        <v>53</v>
      </c>
      <c r="D45" s="1">
        <v>7186.2000000000007</v>
      </c>
    </row>
    <row r="46" spans="1:4" hidden="1" x14ac:dyDescent="0.25">
      <c r="A46" s="76">
        <v>45019</v>
      </c>
      <c r="B46" t="s">
        <v>3</v>
      </c>
      <c r="D46" s="1">
        <v>31425.760000000002</v>
      </c>
    </row>
    <row r="47" spans="1:4" hidden="1" x14ac:dyDescent="0.25">
      <c r="A47" s="76">
        <v>45020</v>
      </c>
      <c r="B47" t="s">
        <v>3</v>
      </c>
      <c r="D47" s="1">
        <v>38899.880000000005</v>
      </c>
    </row>
    <row r="48" spans="1:4" hidden="1" x14ac:dyDescent="0.25">
      <c r="A48" s="76">
        <v>45020</v>
      </c>
      <c r="B48" t="s">
        <v>11</v>
      </c>
      <c r="D48" s="1">
        <v>22838.9</v>
      </c>
    </row>
    <row r="49" spans="1:4" hidden="1" x14ac:dyDescent="0.25">
      <c r="A49" s="76">
        <v>45021</v>
      </c>
      <c r="B49" t="s">
        <v>3</v>
      </c>
      <c r="D49" s="1">
        <v>79281.84</v>
      </c>
    </row>
    <row r="50" spans="1:4" hidden="1" x14ac:dyDescent="0.25">
      <c r="A50" s="76">
        <v>45021</v>
      </c>
      <c r="B50" t="s">
        <v>6</v>
      </c>
      <c r="D50" s="1">
        <v>49600.139999999992</v>
      </c>
    </row>
    <row r="51" spans="1:4" hidden="1" x14ac:dyDescent="0.25">
      <c r="A51" s="76">
        <v>45022</v>
      </c>
      <c r="B51" t="s">
        <v>3</v>
      </c>
      <c r="D51" s="1">
        <v>85404.28</v>
      </c>
    </row>
    <row r="52" spans="1:4" hidden="1" x14ac:dyDescent="0.25">
      <c r="A52" s="76">
        <v>45022</v>
      </c>
      <c r="B52" t="s">
        <v>62</v>
      </c>
      <c r="D52" s="1">
        <v>31388</v>
      </c>
    </row>
    <row r="53" spans="1:4" hidden="1" x14ac:dyDescent="0.25">
      <c r="A53" s="76">
        <v>45023</v>
      </c>
      <c r="B53" t="s">
        <v>272</v>
      </c>
      <c r="D53" s="1">
        <v>2165595</v>
      </c>
    </row>
    <row r="54" spans="1:4" hidden="1" x14ac:dyDescent="0.25">
      <c r="A54" s="76">
        <v>45023</v>
      </c>
      <c r="B54" t="s">
        <v>3</v>
      </c>
      <c r="D54" s="1">
        <v>98810.260000000009</v>
      </c>
    </row>
    <row r="55" spans="1:4" hidden="1" x14ac:dyDescent="0.25">
      <c r="A55" s="76">
        <v>45023</v>
      </c>
      <c r="B55" t="s">
        <v>62</v>
      </c>
      <c r="D55" s="1">
        <v>11298.5</v>
      </c>
    </row>
    <row r="56" spans="1:4" hidden="1" x14ac:dyDescent="0.25">
      <c r="A56" s="76">
        <v>45024</v>
      </c>
      <c r="B56" t="s">
        <v>272</v>
      </c>
      <c r="D56" s="1">
        <v>2190731.36</v>
      </c>
    </row>
    <row r="57" spans="1:4" hidden="1" x14ac:dyDescent="0.25">
      <c r="A57" s="76">
        <v>45026</v>
      </c>
      <c r="B57" t="s">
        <v>272</v>
      </c>
      <c r="D57" s="1">
        <v>2026465.92</v>
      </c>
    </row>
    <row r="58" spans="1:4" hidden="1" x14ac:dyDescent="0.25">
      <c r="A58" s="76">
        <v>45026</v>
      </c>
      <c r="B58" t="s">
        <v>275</v>
      </c>
      <c r="D58" s="1">
        <v>36580</v>
      </c>
    </row>
    <row r="59" spans="1:4" hidden="1" x14ac:dyDescent="0.25">
      <c r="A59" s="76">
        <v>45027</v>
      </c>
      <c r="B59" t="s">
        <v>272</v>
      </c>
      <c r="D59" s="1">
        <v>81608.799999999988</v>
      </c>
    </row>
    <row r="60" spans="1:4" hidden="1" x14ac:dyDescent="0.25">
      <c r="A60" s="76">
        <v>45028</v>
      </c>
      <c r="B60" t="s">
        <v>273</v>
      </c>
      <c r="D60" s="1">
        <v>29618</v>
      </c>
    </row>
    <row r="61" spans="1:4" hidden="1" x14ac:dyDescent="0.25">
      <c r="A61" s="76">
        <v>45030</v>
      </c>
      <c r="B61" t="s">
        <v>272</v>
      </c>
      <c r="D61" s="1">
        <v>2220017.7800000003</v>
      </c>
    </row>
    <row r="62" spans="1:4" hidden="1" x14ac:dyDescent="0.25">
      <c r="A62" s="76">
        <v>45031</v>
      </c>
      <c r="B62" t="s">
        <v>276</v>
      </c>
      <c r="D62" s="1">
        <v>9451.7999999999993</v>
      </c>
    </row>
    <row r="63" spans="1:4" hidden="1" x14ac:dyDescent="0.25">
      <c r="A63" s="76">
        <v>45033</v>
      </c>
      <c r="B63" t="s">
        <v>3</v>
      </c>
      <c r="D63" s="1">
        <v>51079.839999999997</v>
      </c>
    </row>
    <row r="64" spans="1:4" hidden="1" x14ac:dyDescent="0.25">
      <c r="A64" s="76">
        <v>45035</v>
      </c>
      <c r="B64" t="s">
        <v>7</v>
      </c>
      <c r="D64" s="1">
        <v>54516</v>
      </c>
    </row>
    <row r="65" spans="1:4" hidden="1" x14ac:dyDescent="0.25">
      <c r="A65" s="76">
        <v>45036</v>
      </c>
      <c r="B65" t="s">
        <v>56</v>
      </c>
      <c r="D65" s="1">
        <v>5960.18</v>
      </c>
    </row>
    <row r="66" spans="1:4" hidden="1" x14ac:dyDescent="0.25">
      <c r="A66" s="76">
        <v>45040</v>
      </c>
      <c r="B66" t="s">
        <v>3</v>
      </c>
      <c r="D66" s="1">
        <v>13776.740000000002</v>
      </c>
    </row>
    <row r="67" spans="1:4" hidden="1" x14ac:dyDescent="0.25">
      <c r="A67" s="76">
        <v>45040</v>
      </c>
      <c r="B67" t="s">
        <v>7</v>
      </c>
      <c r="D67" s="1">
        <v>89090</v>
      </c>
    </row>
    <row r="68" spans="1:4" hidden="1" x14ac:dyDescent="0.25">
      <c r="A68" s="76">
        <v>45041</v>
      </c>
      <c r="B68" t="s">
        <v>3</v>
      </c>
      <c r="D68" s="1">
        <v>24724.54</v>
      </c>
    </row>
    <row r="69" spans="1:4" hidden="1" x14ac:dyDescent="0.25">
      <c r="A69" s="76">
        <v>45043</v>
      </c>
      <c r="B69" t="s">
        <v>62</v>
      </c>
      <c r="D69" s="1">
        <v>62000.09</v>
      </c>
    </row>
    <row r="70" spans="1:4" hidden="1" x14ac:dyDescent="0.25">
      <c r="A70" s="76">
        <v>45048</v>
      </c>
      <c r="B70" t="s">
        <v>3</v>
      </c>
      <c r="D70" s="1">
        <v>29665.199999999997</v>
      </c>
    </row>
    <row r="71" spans="1:4" hidden="1" x14ac:dyDescent="0.25">
      <c r="A71" s="76">
        <v>45049</v>
      </c>
      <c r="B71" t="s">
        <v>7</v>
      </c>
      <c r="D71" s="1">
        <v>53454</v>
      </c>
    </row>
    <row r="72" spans="1:4" hidden="1" x14ac:dyDescent="0.25">
      <c r="A72" s="76">
        <v>45050</v>
      </c>
      <c r="B72" t="s">
        <v>63</v>
      </c>
      <c r="D72" s="1">
        <v>3793.7</v>
      </c>
    </row>
    <row r="73" spans="1:4" hidden="1" x14ac:dyDescent="0.25">
      <c r="A73" s="76">
        <v>45051</v>
      </c>
      <c r="B73" t="s">
        <v>7</v>
      </c>
      <c r="D73" s="1">
        <v>89090</v>
      </c>
    </row>
    <row r="74" spans="1:4" hidden="1" x14ac:dyDescent="0.25">
      <c r="A74" s="76">
        <v>45051</v>
      </c>
      <c r="B74" t="s">
        <v>272</v>
      </c>
      <c r="D74" s="1">
        <v>2132342.6</v>
      </c>
    </row>
    <row r="75" spans="1:4" hidden="1" x14ac:dyDescent="0.25">
      <c r="A75" s="76">
        <v>45052</v>
      </c>
      <c r="B75" t="s">
        <v>7</v>
      </c>
      <c r="D75" s="1">
        <v>178180</v>
      </c>
    </row>
    <row r="76" spans="1:4" hidden="1" x14ac:dyDescent="0.25">
      <c r="A76" s="76">
        <v>45054</v>
      </c>
      <c r="B76" t="s">
        <v>2</v>
      </c>
      <c r="D76" s="1">
        <v>339.84000000000003</v>
      </c>
    </row>
    <row r="77" spans="1:4" hidden="1" x14ac:dyDescent="0.25">
      <c r="A77" s="76">
        <v>45056</v>
      </c>
      <c r="B77" t="s">
        <v>272</v>
      </c>
      <c r="D77" s="1">
        <v>2138807.8199999998</v>
      </c>
    </row>
    <row r="78" spans="1:4" hidden="1" x14ac:dyDescent="0.25">
      <c r="A78" s="76">
        <v>45058</v>
      </c>
      <c r="B78" t="s">
        <v>62</v>
      </c>
      <c r="D78" s="1">
        <v>6903</v>
      </c>
    </row>
    <row r="79" spans="1:4" hidden="1" x14ac:dyDescent="0.25">
      <c r="A79" s="76">
        <v>45060</v>
      </c>
      <c r="B79" t="s">
        <v>272</v>
      </c>
      <c r="D79" s="1">
        <v>2182202.3199999998</v>
      </c>
    </row>
    <row r="80" spans="1:4" hidden="1" x14ac:dyDescent="0.25">
      <c r="A80" s="76">
        <v>45063</v>
      </c>
      <c r="B80" t="s">
        <v>7</v>
      </c>
      <c r="D80" s="1">
        <v>142780</v>
      </c>
    </row>
    <row r="81" spans="1:4" hidden="1" x14ac:dyDescent="0.25">
      <c r="A81" s="76">
        <v>45064</v>
      </c>
      <c r="B81" t="s">
        <v>272</v>
      </c>
      <c r="D81" s="1">
        <v>2170598.2000000002</v>
      </c>
    </row>
    <row r="82" spans="1:4" hidden="1" x14ac:dyDescent="0.25">
      <c r="A82" s="76">
        <v>45065</v>
      </c>
      <c r="B82" t="s">
        <v>7</v>
      </c>
      <c r="D82" s="1">
        <v>5982.6</v>
      </c>
    </row>
    <row r="83" spans="1:4" hidden="1" x14ac:dyDescent="0.25">
      <c r="A83" s="76">
        <v>45066</v>
      </c>
      <c r="B83" t="s">
        <v>63</v>
      </c>
      <c r="D83" s="1">
        <v>3894</v>
      </c>
    </row>
    <row r="84" spans="1:4" hidden="1" x14ac:dyDescent="0.25">
      <c r="A84" s="76">
        <v>45067</v>
      </c>
      <c r="B84" t="s">
        <v>272</v>
      </c>
      <c r="D84" s="1">
        <v>81427.079999999987</v>
      </c>
    </row>
    <row r="85" spans="1:4" hidden="1" x14ac:dyDescent="0.25">
      <c r="A85" s="76">
        <v>45069</v>
      </c>
      <c r="B85" t="s">
        <v>274</v>
      </c>
      <c r="D85" s="1">
        <v>275400.08</v>
      </c>
    </row>
    <row r="86" spans="1:4" hidden="1" x14ac:dyDescent="0.25">
      <c r="A86" s="76">
        <v>45076</v>
      </c>
      <c r="B86" t="s">
        <v>277</v>
      </c>
      <c r="D86" s="1">
        <v>156940</v>
      </c>
    </row>
    <row r="87" spans="1:4" hidden="1" x14ac:dyDescent="0.25">
      <c r="A87" s="76">
        <v>45076</v>
      </c>
      <c r="B87" t="s">
        <v>7</v>
      </c>
      <c r="D87" s="1">
        <v>178180</v>
      </c>
    </row>
    <row r="88" spans="1:4" hidden="1" x14ac:dyDescent="0.25">
      <c r="A88" s="76">
        <v>45077</v>
      </c>
      <c r="B88" t="s">
        <v>278</v>
      </c>
      <c r="D88" s="1">
        <v>27376</v>
      </c>
    </row>
    <row r="89" spans="1:4" hidden="1" x14ac:dyDescent="0.25">
      <c r="A89" s="76">
        <v>45078</v>
      </c>
      <c r="B89" t="s">
        <v>272</v>
      </c>
      <c r="D89" s="1">
        <v>2175891.6800000002</v>
      </c>
    </row>
    <row r="90" spans="1:4" hidden="1" x14ac:dyDescent="0.25">
      <c r="A90" s="76">
        <v>45078</v>
      </c>
      <c r="B90" t="s">
        <v>3</v>
      </c>
      <c r="D90" s="1">
        <v>73768.88</v>
      </c>
    </row>
    <row r="91" spans="1:4" hidden="1" x14ac:dyDescent="0.25">
      <c r="A91" s="76">
        <v>45078</v>
      </c>
      <c r="B91" t="s">
        <v>272</v>
      </c>
      <c r="D91" s="1">
        <v>2187199.62</v>
      </c>
    </row>
    <row r="92" spans="1:4" hidden="1" x14ac:dyDescent="0.25">
      <c r="A92" s="76">
        <v>45079</v>
      </c>
      <c r="B92" t="s">
        <v>279</v>
      </c>
      <c r="D92" s="1">
        <v>45312</v>
      </c>
    </row>
    <row r="93" spans="1:4" hidden="1" x14ac:dyDescent="0.25">
      <c r="A93" s="76">
        <v>45079</v>
      </c>
      <c r="B93" t="s">
        <v>279</v>
      </c>
      <c r="D93" s="1">
        <v>45312</v>
      </c>
    </row>
    <row r="94" spans="1:4" hidden="1" x14ac:dyDescent="0.25">
      <c r="A94" s="76">
        <v>45079</v>
      </c>
      <c r="B94" t="s">
        <v>279</v>
      </c>
      <c r="D94" s="1">
        <v>45312</v>
      </c>
    </row>
    <row r="95" spans="1:4" hidden="1" x14ac:dyDescent="0.25">
      <c r="A95" s="76">
        <v>45079</v>
      </c>
      <c r="B95" t="s">
        <v>279</v>
      </c>
      <c r="D95" s="1">
        <v>45312</v>
      </c>
    </row>
    <row r="96" spans="1:4" hidden="1" x14ac:dyDescent="0.25">
      <c r="A96" s="76">
        <v>45079</v>
      </c>
      <c r="B96" t="s">
        <v>279</v>
      </c>
      <c r="D96" s="1">
        <v>45312</v>
      </c>
    </row>
    <row r="97" spans="1:4" hidden="1" x14ac:dyDescent="0.25">
      <c r="A97" s="76">
        <v>45079</v>
      </c>
      <c r="B97" t="s">
        <v>279</v>
      </c>
      <c r="D97" s="1">
        <v>45312</v>
      </c>
    </row>
    <row r="98" spans="1:4" hidden="1" x14ac:dyDescent="0.25">
      <c r="A98" s="76">
        <v>45079</v>
      </c>
      <c r="B98" t="s">
        <v>279</v>
      </c>
      <c r="D98" s="1">
        <v>45312</v>
      </c>
    </row>
    <row r="99" spans="1:4" hidden="1" x14ac:dyDescent="0.25">
      <c r="A99" s="76">
        <v>45079</v>
      </c>
      <c r="B99" t="s">
        <v>279</v>
      </c>
      <c r="D99" s="1">
        <v>45312</v>
      </c>
    </row>
    <row r="100" spans="1:4" hidden="1" x14ac:dyDescent="0.25">
      <c r="A100" s="76">
        <v>45079</v>
      </c>
      <c r="B100" t="s">
        <v>279</v>
      </c>
      <c r="D100" s="1">
        <v>52864</v>
      </c>
    </row>
    <row r="101" spans="1:4" hidden="1" x14ac:dyDescent="0.25">
      <c r="A101" s="76">
        <v>45079</v>
      </c>
      <c r="B101" t="s">
        <v>279</v>
      </c>
      <c r="D101" s="1">
        <v>52864</v>
      </c>
    </row>
    <row r="102" spans="1:4" hidden="1" x14ac:dyDescent="0.25">
      <c r="A102" s="76">
        <v>45079</v>
      </c>
      <c r="B102" t="s">
        <v>279</v>
      </c>
      <c r="D102" s="1">
        <v>45312</v>
      </c>
    </row>
    <row r="103" spans="1:4" hidden="1" x14ac:dyDescent="0.25">
      <c r="A103" s="76">
        <v>45079</v>
      </c>
      <c r="B103" t="s">
        <v>279</v>
      </c>
      <c r="D103" s="1">
        <v>45312</v>
      </c>
    </row>
    <row r="104" spans="1:4" hidden="1" x14ac:dyDescent="0.25">
      <c r="A104" s="76">
        <v>45079</v>
      </c>
      <c r="B104" t="s">
        <v>279</v>
      </c>
      <c r="D104" s="1">
        <v>45312</v>
      </c>
    </row>
    <row r="105" spans="1:4" hidden="1" x14ac:dyDescent="0.25">
      <c r="A105" s="76">
        <v>45079</v>
      </c>
      <c r="B105" t="s">
        <v>279</v>
      </c>
      <c r="D105" s="1">
        <v>45312</v>
      </c>
    </row>
    <row r="106" spans="1:4" hidden="1" x14ac:dyDescent="0.25">
      <c r="A106" s="76">
        <v>45079</v>
      </c>
      <c r="B106" t="s">
        <v>279</v>
      </c>
      <c r="D106" s="1">
        <v>45312</v>
      </c>
    </row>
    <row r="107" spans="1:4" hidden="1" x14ac:dyDescent="0.25">
      <c r="A107" s="76">
        <v>45079</v>
      </c>
      <c r="B107" t="s">
        <v>279</v>
      </c>
      <c r="D107" s="1">
        <v>45312</v>
      </c>
    </row>
    <row r="108" spans="1:4" hidden="1" x14ac:dyDescent="0.25">
      <c r="A108" s="76">
        <v>45079</v>
      </c>
      <c r="B108" t="s">
        <v>279</v>
      </c>
      <c r="D108" s="1">
        <v>45312</v>
      </c>
    </row>
    <row r="109" spans="1:4" hidden="1" x14ac:dyDescent="0.25">
      <c r="A109" s="76">
        <v>45079</v>
      </c>
      <c r="B109" t="s">
        <v>279</v>
      </c>
      <c r="D109" s="1">
        <v>45312</v>
      </c>
    </row>
    <row r="110" spans="1:4" hidden="1" x14ac:dyDescent="0.25">
      <c r="A110" s="76">
        <v>45079</v>
      </c>
      <c r="B110" t="s">
        <v>279</v>
      </c>
      <c r="D110" s="1">
        <v>45312</v>
      </c>
    </row>
    <row r="111" spans="1:4" hidden="1" x14ac:dyDescent="0.25">
      <c r="A111" s="76">
        <v>45079</v>
      </c>
      <c r="B111" t="s">
        <v>279</v>
      </c>
      <c r="D111" s="1">
        <v>45312</v>
      </c>
    </row>
    <row r="112" spans="1:4" hidden="1" x14ac:dyDescent="0.25">
      <c r="A112" s="76">
        <v>45079</v>
      </c>
      <c r="B112" t="s">
        <v>279</v>
      </c>
      <c r="D112" s="1">
        <v>45312</v>
      </c>
    </row>
    <row r="113" spans="1:4" hidden="1" x14ac:dyDescent="0.25">
      <c r="A113" s="76">
        <v>45079</v>
      </c>
      <c r="B113" t="s">
        <v>279</v>
      </c>
      <c r="D113" s="1">
        <v>45312</v>
      </c>
    </row>
    <row r="114" spans="1:4" hidden="1" x14ac:dyDescent="0.25">
      <c r="A114" s="76">
        <v>45079</v>
      </c>
      <c r="B114" t="s">
        <v>279</v>
      </c>
      <c r="D114" s="1">
        <v>45312</v>
      </c>
    </row>
    <row r="115" spans="1:4" hidden="1" x14ac:dyDescent="0.25">
      <c r="A115" s="76">
        <v>45079</v>
      </c>
      <c r="B115" t="s">
        <v>279</v>
      </c>
      <c r="D115" s="1">
        <v>45312</v>
      </c>
    </row>
    <row r="116" spans="1:4" hidden="1" x14ac:dyDescent="0.25">
      <c r="A116" s="76">
        <v>45079</v>
      </c>
      <c r="B116" t="s">
        <v>279</v>
      </c>
      <c r="D116" s="1">
        <v>45312</v>
      </c>
    </row>
    <row r="117" spans="1:4" hidden="1" x14ac:dyDescent="0.25">
      <c r="A117" s="76">
        <v>45079</v>
      </c>
      <c r="B117" t="s">
        <v>3</v>
      </c>
      <c r="D117" s="1">
        <v>80474.12</v>
      </c>
    </row>
    <row r="118" spans="1:4" hidden="1" x14ac:dyDescent="0.25">
      <c r="A118" s="76">
        <v>45080</v>
      </c>
      <c r="B118" t="s">
        <v>3</v>
      </c>
      <c r="D118" s="1">
        <v>83872.74000000002</v>
      </c>
    </row>
    <row r="119" spans="1:4" hidden="1" x14ac:dyDescent="0.25">
      <c r="A119" s="76">
        <v>45082</v>
      </c>
      <c r="B119" t="s">
        <v>280</v>
      </c>
      <c r="D119" s="1">
        <v>88500</v>
      </c>
    </row>
    <row r="120" spans="1:4" hidden="1" x14ac:dyDescent="0.25">
      <c r="A120" s="76">
        <v>45087</v>
      </c>
      <c r="B120" t="s">
        <v>272</v>
      </c>
      <c r="D120" s="1">
        <v>2141110</v>
      </c>
    </row>
    <row r="121" spans="1:4" hidden="1" x14ac:dyDescent="0.25">
      <c r="A121" s="76">
        <v>45089</v>
      </c>
      <c r="B121" t="s">
        <v>53</v>
      </c>
      <c r="D121" s="1">
        <v>4956</v>
      </c>
    </row>
    <row r="122" spans="1:4" hidden="1" x14ac:dyDescent="0.25">
      <c r="A122" s="76">
        <v>45091</v>
      </c>
      <c r="B122" t="s">
        <v>281</v>
      </c>
      <c r="D122" s="1">
        <v>6643.45</v>
      </c>
    </row>
    <row r="123" spans="1:4" hidden="1" x14ac:dyDescent="0.25">
      <c r="A123" s="76">
        <v>45091</v>
      </c>
      <c r="B123" t="s">
        <v>282</v>
      </c>
      <c r="D123" s="1">
        <v>15458</v>
      </c>
    </row>
    <row r="124" spans="1:4" hidden="1" x14ac:dyDescent="0.25">
      <c r="A124" s="76">
        <v>45092</v>
      </c>
      <c r="B124" t="s">
        <v>3</v>
      </c>
      <c r="D124" s="1">
        <v>9617</v>
      </c>
    </row>
    <row r="125" spans="1:4" hidden="1" x14ac:dyDescent="0.25">
      <c r="A125" s="76">
        <v>45093</v>
      </c>
      <c r="B125" t="s">
        <v>283</v>
      </c>
      <c r="D125" s="1">
        <v>25346.400000000001</v>
      </c>
    </row>
    <row r="126" spans="1:4" hidden="1" x14ac:dyDescent="0.25">
      <c r="A126" s="76">
        <v>45093</v>
      </c>
      <c r="B126" t="s">
        <v>273</v>
      </c>
      <c r="D126" s="1">
        <v>51212</v>
      </c>
    </row>
    <row r="127" spans="1:4" hidden="1" x14ac:dyDescent="0.25">
      <c r="A127" s="76">
        <v>45097</v>
      </c>
      <c r="B127" t="s">
        <v>272</v>
      </c>
      <c r="D127" s="1">
        <v>6955.0400000000009</v>
      </c>
    </row>
    <row r="128" spans="1:4" hidden="1" x14ac:dyDescent="0.25">
      <c r="A128" s="76">
        <v>45097</v>
      </c>
      <c r="B128" t="s">
        <v>272</v>
      </c>
      <c r="D128" s="1">
        <v>96737.819999999992</v>
      </c>
    </row>
    <row r="129" spans="1:4" hidden="1" x14ac:dyDescent="0.25">
      <c r="A129" s="76">
        <v>45097</v>
      </c>
      <c r="B129" t="s">
        <v>272</v>
      </c>
      <c r="D129" s="1">
        <v>38646.32</v>
      </c>
    </row>
    <row r="130" spans="1:4" hidden="1" x14ac:dyDescent="0.25">
      <c r="A130" s="76">
        <v>45104</v>
      </c>
      <c r="B130" t="s">
        <v>282</v>
      </c>
      <c r="D130" s="1">
        <v>2360</v>
      </c>
    </row>
    <row r="131" spans="1:4" hidden="1" x14ac:dyDescent="0.25">
      <c r="A131" s="76">
        <v>45106</v>
      </c>
      <c r="B131" t="s">
        <v>8</v>
      </c>
      <c r="D131" s="1">
        <v>1326403.7799999998</v>
      </c>
    </row>
    <row r="132" spans="1:4" hidden="1" x14ac:dyDescent="0.25">
      <c r="A132" s="76">
        <v>45110</v>
      </c>
      <c r="B132" t="s">
        <v>282</v>
      </c>
      <c r="D132" s="1">
        <v>2360</v>
      </c>
    </row>
    <row r="133" spans="1:4" hidden="1" x14ac:dyDescent="0.25">
      <c r="A133" s="76">
        <v>45117</v>
      </c>
      <c r="B133" t="s">
        <v>284</v>
      </c>
      <c r="D133" s="1">
        <v>59000</v>
      </c>
    </row>
    <row r="134" spans="1:4" hidden="1" x14ac:dyDescent="0.25">
      <c r="A134" s="76">
        <v>45119</v>
      </c>
      <c r="B134" t="s">
        <v>62</v>
      </c>
      <c r="D134" s="1">
        <v>4606.6000000000004</v>
      </c>
    </row>
    <row r="135" spans="1:4" hidden="1" x14ac:dyDescent="0.25">
      <c r="A135" s="76">
        <v>45122</v>
      </c>
      <c r="B135" t="s">
        <v>272</v>
      </c>
      <c r="D135" s="1">
        <v>1796916.98</v>
      </c>
    </row>
    <row r="136" spans="1:4" hidden="1" x14ac:dyDescent="0.25">
      <c r="A136" s="76">
        <v>45124</v>
      </c>
      <c r="B136" t="s">
        <v>3</v>
      </c>
      <c r="D136" s="1">
        <v>32855.919999999998</v>
      </c>
    </row>
    <row r="137" spans="1:4" hidden="1" x14ac:dyDescent="0.25">
      <c r="A137" s="76">
        <v>45132</v>
      </c>
      <c r="B137" t="s">
        <v>272</v>
      </c>
      <c r="D137" s="1">
        <v>70325.64</v>
      </c>
    </row>
    <row r="138" spans="1:4" hidden="1" x14ac:dyDescent="0.25">
      <c r="A138" s="76">
        <v>45134</v>
      </c>
      <c r="B138" t="s">
        <v>270</v>
      </c>
      <c r="D138" s="1">
        <v>4200</v>
      </c>
    </row>
    <row r="139" spans="1:4" hidden="1" x14ac:dyDescent="0.25">
      <c r="A139" s="76">
        <v>45135</v>
      </c>
      <c r="B139" t="s">
        <v>3</v>
      </c>
      <c r="D139" s="1">
        <v>35016.5</v>
      </c>
    </row>
    <row r="140" spans="1:4" hidden="1" x14ac:dyDescent="0.25">
      <c r="A140" s="76">
        <v>43843</v>
      </c>
      <c r="B140" t="s">
        <v>285</v>
      </c>
      <c r="D140" s="1">
        <v>13888</v>
      </c>
    </row>
    <row r="141" spans="1:4" hidden="1" x14ac:dyDescent="0.25">
      <c r="A141" s="76">
        <v>45003</v>
      </c>
      <c r="B141" t="s">
        <v>4</v>
      </c>
      <c r="D141" s="1">
        <v>115200</v>
      </c>
    </row>
    <row r="142" spans="1:4" hidden="1" x14ac:dyDescent="0.25">
      <c r="A142" s="76">
        <v>45009</v>
      </c>
      <c r="B142" t="s">
        <v>4</v>
      </c>
      <c r="D142" s="1">
        <v>114048</v>
      </c>
    </row>
    <row r="143" spans="1:4" hidden="1" x14ac:dyDescent="0.25">
      <c r="A143" s="76">
        <v>45011</v>
      </c>
      <c r="B143" t="s">
        <v>4</v>
      </c>
      <c r="D143" s="1">
        <v>114048</v>
      </c>
    </row>
    <row r="144" spans="1:4" hidden="1" x14ac:dyDescent="0.25">
      <c r="A144" s="76">
        <v>45012</v>
      </c>
      <c r="B144" t="s">
        <v>4</v>
      </c>
      <c r="D144" s="1">
        <v>188800</v>
      </c>
    </row>
    <row r="145" spans="1:4" hidden="1" x14ac:dyDescent="0.25">
      <c r="A145" s="76">
        <v>45016</v>
      </c>
      <c r="B145" t="s">
        <v>4</v>
      </c>
      <c r="D145" s="1">
        <v>151040</v>
      </c>
    </row>
    <row r="146" spans="1:4" hidden="1" x14ac:dyDescent="0.25">
      <c r="A146" s="76">
        <v>45016</v>
      </c>
      <c r="B146" t="s">
        <v>4</v>
      </c>
      <c r="D146" s="1">
        <v>37760</v>
      </c>
    </row>
    <row r="147" spans="1:4" hidden="1" x14ac:dyDescent="0.25">
      <c r="A147" s="76">
        <v>45020</v>
      </c>
      <c r="B147" t="s">
        <v>286</v>
      </c>
      <c r="D147" s="1">
        <v>115200</v>
      </c>
    </row>
    <row r="148" spans="1:4" hidden="1" x14ac:dyDescent="0.25">
      <c r="A148" s="76">
        <v>45020</v>
      </c>
      <c r="B148" t="s">
        <v>286</v>
      </c>
      <c r="D148" s="1">
        <v>76800</v>
      </c>
    </row>
    <row r="149" spans="1:4" hidden="1" x14ac:dyDescent="0.25">
      <c r="A149" s="76">
        <v>45025</v>
      </c>
      <c r="B149" t="s">
        <v>287</v>
      </c>
      <c r="D149" s="1">
        <v>94400</v>
      </c>
    </row>
    <row r="150" spans="1:4" hidden="1" x14ac:dyDescent="0.25">
      <c r="A150" s="76">
        <v>45025</v>
      </c>
      <c r="B150" t="s">
        <v>287</v>
      </c>
      <c r="D150" s="1">
        <v>94400</v>
      </c>
    </row>
    <row r="151" spans="1:4" hidden="1" x14ac:dyDescent="0.25">
      <c r="A151" s="76">
        <v>45031</v>
      </c>
      <c r="B151" t="s">
        <v>276</v>
      </c>
      <c r="D151" s="1">
        <v>32000</v>
      </c>
    </row>
    <row r="152" spans="1:4" hidden="1" x14ac:dyDescent="0.25">
      <c r="A152" s="76">
        <v>45033</v>
      </c>
      <c r="B152" t="s">
        <v>286</v>
      </c>
      <c r="D152" s="1">
        <v>115200</v>
      </c>
    </row>
    <row r="153" spans="1:4" hidden="1" x14ac:dyDescent="0.25">
      <c r="A153" s="76">
        <v>45038</v>
      </c>
      <c r="B153" t="s">
        <v>287</v>
      </c>
      <c r="D153" s="1">
        <v>111360</v>
      </c>
    </row>
    <row r="154" spans="1:4" hidden="1" x14ac:dyDescent="0.25">
      <c r="A154" s="76">
        <v>45038</v>
      </c>
      <c r="B154" t="s">
        <v>287</v>
      </c>
      <c r="D154" s="1">
        <v>111360</v>
      </c>
    </row>
    <row r="155" spans="1:4" hidden="1" x14ac:dyDescent="0.25">
      <c r="A155" s="76">
        <v>45038</v>
      </c>
      <c r="B155" t="s">
        <v>287</v>
      </c>
      <c r="D155" s="1">
        <v>111360</v>
      </c>
    </row>
    <row r="156" spans="1:4" hidden="1" x14ac:dyDescent="0.25">
      <c r="A156" s="76">
        <v>45038</v>
      </c>
      <c r="B156" t="s">
        <v>287</v>
      </c>
      <c r="D156" s="1">
        <v>111360</v>
      </c>
    </row>
    <row r="157" spans="1:4" hidden="1" x14ac:dyDescent="0.25">
      <c r="A157" s="76">
        <v>45038</v>
      </c>
      <c r="B157" t="s">
        <v>287</v>
      </c>
      <c r="D157" s="1">
        <v>111360</v>
      </c>
    </row>
    <row r="158" spans="1:4" hidden="1" x14ac:dyDescent="0.25">
      <c r="A158" s="76">
        <v>45042</v>
      </c>
      <c r="B158" t="s">
        <v>287</v>
      </c>
      <c r="D158" s="1">
        <v>92800</v>
      </c>
    </row>
    <row r="159" spans="1:4" hidden="1" x14ac:dyDescent="0.25">
      <c r="A159" s="76">
        <v>45042</v>
      </c>
      <c r="B159" t="s">
        <v>287</v>
      </c>
      <c r="D159" s="1">
        <v>92800</v>
      </c>
    </row>
    <row r="160" spans="1:4" hidden="1" x14ac:dyDescent="0.25">
      <c r="A160" s="76">
        <v>45045</v>
      </c>
      <c r="B160" t="s">
        <v>287</v>
      </c>
      <c r="D160" s="1">
        <v>111360</v>
      </c>
    </row>
    <row r="161" spans="1:4" hidden="1" x14ac:dyDescent="0.25">
      <c r="A161" s="76">
        <v>45045</v>
      </c>
      <c r="B161" t="s">
        <v>287</v>
      </c>
      <c r="D161" s="1">
        <v>111360</v>
      </c>
    </row>
    <row r="162" spans="1:4" hidden="1" x14ac:dyDescent="0.25">
      <c r="A162" s="76">
        <v>45045</v>
      </c>
      <c r="B162" t="s">
        <v>287</v>
      </c>
      <c r="D162" s="1">
        <v>111360</v>
      </c>
    </row>
    <row r="163" spans="1:4" hidden="1" x14ac:dyDescent="0.25">
      <c r="A163" s="76">
        <v>45045</v>
      </c>
      <c r="B163" t="s">
        <v>287</v>
      </c>
      <c r="D163" s="1">
        <v>111360</v>
      </c>
    </row>
    <row r="164" spans="1:4" hidden="1" x14ac:dyDescent="0.25">
      <c r="A164" s="76">
        <v>45045</v>
      </c>
      <c r="B164" t="s">
        <v>287</v>
      </c>
      <c r="D164" s="1">
        <v>111360</v>
      </c>
    </row>
    <row r="165" spans="1:4" hidden="1" x14ac:dyDescent="0.25">
      <c r="A165" s="76">
        <v>45052</v>
      </c>
      <c r="B165" t="s">
        <v>287</v>
      </c>
      <c r="D165" s="1">
        <v>111360</v>
      </c>
    </row>
    <row r="166" spans="1:4" hidden="1" x14ac:dyDescent="0.25">
      <c r="A166" s="76">
        <v>45052</v>
      </c>
      <c r="B166" t="s">
        <v>287</v>
      </c>
      <c r="D166" s="1">
        <v>111360</v>
      </c>
    </row>
    <row r="167" spans="1:4" hidden="1" x14ac:dyDescent="0.25">
      <c r="A167" s="76">
        <v>45052</v>
      </c>
      <c r="B167" t="s">
        <v>287</v>
      </c>
      <c r="D167" s="1">
        <v>111360</v>
      </c>
    </row>
    <row r="168" spans="1:4" hidden="1" x14ac:dyDescent="0.25">
      <c r="A168" s="76">
        <v>45052</v>
      </c>
      <c r="B168" t="s">
        <v>287</v>
      </c>
      <c r="D168" s="1">
        <v>111360</v>
      </c>
    </row>
    <row r="169" spans="1:4" hidden="1" x14ac:dyDescent="0.25">
      <c r="A169" s="76">
        <v>45052</v>
      </c>
      <c r="B169" t="s">
        <v>287</v>
      </c>
      <c r="D169" s="1">
        <v>111360</v>
      </c>
    </row>
    <row r="170" spans="1:4" hidden="1" x14ac:dyDescent="0.25">
      <c r="A170" s="76">
        <v>45052</v>
      </c>
      <c r="B170" t="s">
        <v>287</v>
      </c>
      <c r="D170" s="1">
        <v>111360</v>
      </c>
    </row>
    <row r="171" spans="1:4" hidden="1" x14ac:dyDescent="0.25">
      <c r="A171" s="76">
        <v>45052</v>
      </c>
      <c r="B171" t="s">
        <v>287</v>
      </c>
      <c r="D171" s="1">
        <v>111360</v>
      </c>
    </row>
    <row r="172" spans="1:4" hidden="1" x14ac:dyDescent="0.25">
      <c r="A172" s="76">
        <v>45052</v>
      </c>
      <c r="B172" t="s">
        <v>287</v>
      </c>
      <c r="D172" s="1">
        <v>111360</v>
      </c>
    </row>
    <row r="173" spans="1:4" hidden="1" x14ac:dyDescent="0.25">
      <c r="A173" s="76">
        <v>45054</v>
      </c>
      <c r="B173" t="s">
        <v>287</v>
      </c>
      <c r="D173" s="1">
        <v>92800</v>
      </c>
    </row>
    <row r="174" spans="1:4" hidden="1" x14ac:dyDescent="0.25">
      <c r="A174" s="76">
        <v>45054</v>
      </c>
      <c r="B174" t="s">
        <v>287</v>
      </c>
      <c r="D174" s="1">
        <v>92800</v>
      </c>
    </row>
    <row r="175" spans="1:4" hidden="1" x14ac:dyDescent="0.25">
      <c r="A175" s="76">
        <v>45054</v>
      </c>
      <c r="B175" t="s">
        <v>287</v>
      </c>
      <c r="D175" s="1">
        <v>111360</v>
      </c>
    </row>
    <row r="176" spans="1:4" hidden="1" x14ac:dyDescent="0.25">
      <c r="A176" s="76">
        <v>45054</v>
      </c>
      <c r="B176" t="s">
        <v>287</v>
      </c>
      <c r="D176" s="1">
        <v>111360</v>
      </c>
    </row>
    <row r="177" spans="1:4" hidden="1" x14ac:dyDescent="0.25">
      <c r="A177" s="76">
        <v>45059</v>
      </c>
      <c r="B177" t="s">
        <v>288</v>
      </c>
      <c r="D177" s="1">
        <v>74240</v>
      </c>
    </row>
    <row r="178" spans="1:4" hidden="1" x14ac:dyDescent="0.25">
      <c r="A178" s="76">
        <v>45062</v>
      </c>
      <c r="B178" t="s">
        <v>288</v>
      </c>
      <c r="D178" s="1">
        <v>148480</v>
      </c>
    </row>
    <row r="179" spans="1:4" hidden="1" x14ac:dyDescent="0.25">
      <c r="A179" s="76">
        <v>45062</v>
      </c>
      <c r="B179" t="s">
        <v>288</v>
      </c>
      <c r="D179" s="1">
        <v>148480</v>
      </c>
    </row>
    <row r="180" spans="1:4" hidden="1" x14ac:dyDescent="0.25">
      <c r="A180" s="76">
        <v>45062</v>
      </c>
      <c r="B180" t="s">
        <v>288</v>
      </c>
      <c r="D180" s="1">
        <v>148480</v>
      </c>
    </row>
    <row r="181" spans="1:4" hidden="1" x14ac:dyDescent="0.25">
      <c r="A181" s="76">
        <v>45062</v>
      </c>
      <c r="B181" t="s">
        <v>288</v>
      </c>
      <c r="D181" s="1">
        <v>185600</v>
      </c>
    </row>
    <row r="182" spans="1:4" hidden="1" x14ac:dyDescent="0.25">
      <c r="A182" s="76">
        <v>45062</v>
      </c>
      <c r="B182" t="s">
        <v>288</v>
      </c>
      <c r="D182" s="1">
        <v>148480</v>
      </c>
    </row>
    <row r="183" spans="1:4" hidden="1" x14ac:dyDescent="0.25">
      <c r="A183" s="76">
        <v>45062</v>
      </c>
      <c r="B183" t="s">
        <v>288</v>
      </c>
      <c r="D183" s="1">
        <v>92800</v>
      </c>
    </row>
    <row r="184" spans="1:4" hidden="1" x14ac:dyDescent="0.25">
      <c r="A184" s="76">
        <v>45063</v>
      </c>
      <c r="B184" t="s">
        <v>288</v>
      </c>
      <c r="D184" s="1">
        <v>185600</v>
      </c>
    </row>
    <row r="185" spans="1:4" hidden="1" x14ac:dyDescent="0.25">
      <c r="A185" s="76">
        <v>45063</v>
      </c>
      <c r="B185" t="s">
        <v>288</v>
      </c>
      <c r="D185" s="1">
        <v>148480</v>
      </c>
    </row>
    <row r="186" spans="1:4" hidden="1" x14ac:dyDescent="0.25">
      <c r="A186" s="76">
        <v>45063</v>
      </c>
      <c r="B186" t="s">
        <v>288</v>
      </c>
      <c r="D186" s="1">
        <v>185600</v>
      </c>
    </row>
    <row r="187" spans="1:4" hidden="1" x14ac:dyDescent="0.25">
      <c r="A187" s="76">
        <v>45063</v>
      </c>
      <c r="B187" t="s">
        <v>288</v>
      </c>
      <c r="D187" s="1">
        <v>185600</v>
      </c>
    </row>
    <row r="188" spans="1:4" hidden="1" x14ac:dyDescent="0.25">
      <c r="A188" s="76">
        <v>45066</v>
      </c>
      <c r="B188" t="s">
        <v>288</v>
      </c>
      <c r="D188" s="1">
        <v>74240</v>
      </c>
    </row>
    <row r="189" spans="1:4" hidden="1" x14ac:dyDescent="0.25">
      <c r="A189" s="76">
        <v>45067</v>
      </c>
      <c r="B189" t="s">
        <v>287</v>
      </c>
      <c r="D189" s="1">
        <v>92800</v>
      </c>
    </row>
    <row r="190" spans="1:4" hidden="1" x14ac:dyDescent="0.25">
      <c r="A190" s="76">
        <v>45067</v>
      </c>
      <c r="B190" t="s">
        <v>287</v>
      </c>
      <c r="D190" s="1">
        <v>92800</v>
      </c>
    </row>
    <row r="191" spans="1:4" hidden="1" x14ac:dyDescent="0.25">
      <c r="A191" s="76">
        <v>45073</v>
      </c>
      <c r="B191" t="s">
        <v>287</v>
      </c>
      <c r="D191" s="1">
        <v>222720</v>
      </c>
    </row>
    <row r="192" spans="1:4" hidden="1" x14ac:dyDescent="0.25">
      <c r="A192" s="76">
        <v>45075</v>
      </c>
      <c r="B192" t="s">
        <v>286</v>
      </c>
      <c r="D192" s="1">
        <v>74240</v>
      </c>
    </row>
    <row r="193" spans="1:4" hidden="1" x14ac:dyDescent="0.25">
      <c r="A193" s="76">
        <v>45075</v>
      </c>
      <c r="B193" t="s">
        <v>286</v>
      </c>
      <c r="D193" s="1">
        <v>148480</v>
      </c>
    </row>
    <row r="194" spans="1:4" hidden="1" x14ac:dyDescent="0.25">
      <c r="A194" s="76">
        <v>45075</v>
      </c>
      <c r="B194" t="s">
        <v>286</v>
      </c>
      <c r="D194" s="1">
        <v>148480</v>
      </c>
    </row>
    <row r="195" spans="1:4" hidden="1" x14ac:dyDescent="0.25">
      <c r="A195" s="76">
        <v>45075</v>
      </c>
      <c r="B195" t="s">
        <v>286</v>
      </c>
      <c r="D195" s="1">
        <v>148480</v>
      </c>
    </row>
    <row r="196" spans="1:4" hidden="1" x14ac:dyDescent="0.25">
      <c r="A196" s="76">
        <v>45075</v>
      </c>
      <c r="B196" t="s">
        <v>286</v>
      </c>
      <c r="D196" s="1">
        <v>148480</v>
      </c>
    </row>
    <row r="197" spans="1:4" hidden="1" x14ac:dyDescent="0.25">
      <c r="A197" s="76">
        <v>45075</v>
      </c>
      <c r="B197" t="s">
        <v>286</v>
      </c>
      <c r="D197" s="1">
        <v>74240</v>
      </c>
    </row>
    <row r="198" spans="1:4" hidden="1" x14ac:dyDescent="0.25">
      <c r="A198" s="76">
        <v>45075</v>
      </c>
      <c r="B198" t="s">
        <v>286</v>
      </c>
      <c r="D198" s="1">
        <v>111360</v>
      </c>
    </row>
    <row r="199" spans="1:4" hidden="1" x14ac:dyDescent="0.25">
      <c r="A199" s="76">
        <v>45076</v>
      </c>
      <c r="B199" t="s">
        <v>286</v>
      </c>
      <c r="D199" s="1">
        <v>185600</v>
      </c>
    </row>
    <row r="200" spans="1:4" hidden="1" x14ac:dyDescent="0.25">
      <c r="A200" s="76">
        <v>45077</v>
      </c>
      <c r="B200" t="s">
        <v>286</v>
      </c>
      <c r="D200" s="1">
        <v>74240</v>
      </c>
    </row>
    <row r="201" spans="1:4" hidden="1" x14ac:dyDescent="0.25">
      <c r="A201" s="76">
        <v>45078</v>
      </c>
      <c r="B201" t="s">
        <v>287</v>
      </c>
      <c r="D201" s="1">
        <v>185600</v>
      </c>
    </row>
    <row r="202" spans="1:4" hidden="1" x14ac:dyDescent="0.25">
      <c r="A202" s="76">
        <v>45078</v>
      </c>
      <c r="B202" t="s">
        <v>287</v>
      </c>
      <c r="D202" s="1">
        <v>185600</v>
      </c>
    </row>
    <row r="203" spans="1:4" hidden="1" x14ac:dyDescent="0.25">
      <c r="A203" s="76">
        <v>45094</v>
      </c>
      <c r="B203" t="s">
        <v>286</v>
      </c>
      <c r="D203" s="1">
        <v>93440</v>
      </c>
    </row>
    <row r="204" spans="1:4" hidden="1" x14ac:dyDescent="0.25">
      <c r="A204" s="76">
        <v>45094</v>
      </c>
      <c r="B204" t="s">
        <v>286</v>
      </c>
      <c r="D204" s="1">
        <v>93440</v>
      </c>
    </row>
    <row r="205" spans="1:4" hidden="1" x14ac:dyDescent="0.25">
      <c r="A205" s="76">
        <v>45097</v>
      </c>
      <c r="B205" t="s">
        <v>287</v>
      </c>
      <c r="D205" s="1">
        <v>224256</v>
      </c>
    </row>
    <row r="206" spans="1:4" hidden="1" x14ac:dyDescent="0.25">
      <c r="A206" s="111">
        <v>45101</v>
      </c>
      <c r="B206" t="s">
        <v>287</v>
      </c>
      <c r="D206" s="1">
        <v>112128</v>
      </c>
    </row>
    <row r="207" spans="1:4" hidden="1" x14ac:dyDescent="0.25">
      <c r="A207" s="112">
        <v>45101</v>
      </c>
      <c r="B207" t="s">
        <v>287</v>
      </c>
      <c r="D207" s="1">
        <v>112128</v>
      </c>
    </row>
    <row r="208" spans="1:4" hidden="1" x14ac:dyDescent="0.25">
      <c r="A208" s="112">
        <v>45108</v>
      </c>
      <c r="B208" t="s">
        <v>287</v>
      </c>
      <c r="D208" s="1">
        <v>93440</v>
      </c>
    </row>
    <row r="209" spans="1:4" hidden="1" x14ac:dyDescent="0.25">
      <c r="A209" s="112">
        <v>45108</v>
      </c>
      <c r="B209" t="s">
        <v>287</v>
      </c>
      <c r="D209" s="1">
        <v>93440</v>
      </c>
    </row>
    <row r="210" spans="1:4" hidden="1" x14ac:dyDescent="0.25">
      <c r="A210" s="112">
        <v>45115</v>
      </c>
      <c r="B210" t="s">
        <v>287</v>
      </c>
      <c r="D210" s="1">
        <v>92800</v>
      </c>
    </row>
    <row r="211" spans="1:4" hidden="1" x14ac:dyDescent="0.25">
      <c r="A211" s="112">
        <v>45115</v>
      </c>
      <c r="B211" t="s">
        <v>287</v>
      </c>
      <c r="D211" s="1">
        <v>92800</v>
      </c>
    </row>
    <row r="212" spans="1:4" hidden="1" x14ac:dyDescent="0.25">
      <c r="A212" s="112">
        <v>45118</v>
      </c>
      <c r="B212" t="s">
        <v>287</v>
      </c>
      <c r="D212" s="1">
        <v>111360</v>
      </c>
    </row>
    <row r="213" spans="1:4" hidden="1" x14ac:dyDescent="0.25">
      <c r="A213" s="112">
        <v>45119</v>
      </c>
      <c r="B213" t="s">
        <v>287</v>
      </c>
      <c r="D213" s="1">
        <v>111360</v>
      </c>
    </row>
    <row r="214" spans="1:4" hidden="1" x14ac:dyDescent="0.25">
      <c r="A214" s="112">
        <v>45119</v>
      </c>
      <c r="B214" t="s">
        <v>287</v>
      </c>
      <c r="D214" s="1">
        <v>111360</v>
      </c>
    </row>
    <row r="215" spans="1:4" hidden="1" x14ac:dyDescent="0.25">
      <c r="A215" s="112">
        <v>45119</v>
      </c>
      <c r="B215" t="s">
        <v>287</v>
      </c>
      <c r="D215" s="1">
        <v>111360</v>
      </c>
    </row>
    <row r="216" spans="1:4" hidden="1" x14ac:dyDescent="0.25">
      <c r="A216" s="112">
        <v>45122</v>
      </c>
      <c r="B216" t="s">
        <v>289</v>
      </c>
      <c r="D216" s="1">
        <v>185600</v>
      </c>
    </row>
    <row r="217" spans="1:4" hidden="1" x14ac:dyDescent="0.25">
      <c r="A217" s="112">
        <v>45135</v>
      </c>
      <c r="B217" t="s">
        <v>289</v>
      </c>
      <c r="D217" s="1">
        <v>91840</v>
      </c>
    </row>
    <row r="218" spans="1:4" hidden="1" x14ac:dyDescent="0.25">
      <c r="A218" s="112">
        <v>45135</v>
      </c>
      <c r="B218" t="s">
        <v>289</v>
      </c>
      <c r="D218" s="1">
        <v>183680</v>
      </c>
    </row>
    <row r="219" spans="1:4" hidden="1" x14ac:dyDescent="0.25">
      <c r="A219" s="112">
        <v>45135</v>
      </c>
      <c r="B219" t="s">
        <v>289</v>
      </c>
      <c r="D219" s="1">
        <v>183680</v>
      </c>
    </row>
    <row r="220" spans="1:4" hidden="1" x14ac:dyDescent="0.25">
      <c r="A220" s="112">
        <v>45135</v>
      </c>
      <c r="B220" t="s">
        <v>289</v>
      </c>
      <c r="D220" s="1">
        <v>91840</v>
      </c>
    </row>
    <row r="221" spans="1:4" hidden="1" x14ac:dyDescent="0.25">
      <c r="A221" s="112">
        <v>43708</v>
      </c>
      <c r="B221" t="s">
        <v>290</v>
      </c>
      <c r="D221" s="1">
        <v>8531.2599999999984</v>
      </c>
    </row>
    <row r="222" spans="1:4" hidden="1" x14ac:dyDescent="0.25">
      <c r="A222" s="112">
        <v>43830</v>
      </c>
      <c r="B222" t="s">
        <v>54</v>
      </c>
      <c r="D222" s="1">
        <v>12311.259999999998</v>
      </c>
    </row>
    <row r="223" spans="1:4" hidden="1" x14ac:dyDescent="0.25">
      <c r="A223" s="112">
        <v>43830</v>
      </c>
      <c r="B223" t="s">
        <v>5</v>
      </c>
      <c r="D223" s="1">
        <v>25552.800000000003</v>
      </c>
    </row>
    <row r="224" spans="1:4" hidden="1" x14ac:dyDescent="0.25">
      <c r="A224" s="112">
        <v>43845</v>
      </c>
      <c r="B224" t="s">
        <v>5</v>
      </c>
      <c r="D224" s="1">
        <v>55666.8</v>
      </c>
    </row>
    <row r="225" spans="1:4" hidden="1" x14ac:dyDescent="0.25">
      <c r="A225" s="112">
        <v>43861</v>
      </c>
      <c r="B225" t="s">
        <v>54</v>
      </c>
      <c r="D225" s="1">
        <v>7185</v>
      </c>
    </row>
    <row r="226" spans="1:4" hidden="1" x14ac:dyDescent="0.25">
      <c r="A226" s="112">
        <v>43890</v>
      </c>
      <c r="B226" t="s">
        <v>65</v>
      </c>
      <c r="D226" s="1">
        <v>24024</v>
      </c>
    </row>
    <row r="227" spans="1:4" hidden="1" x14ac:dyDescent="0.25">
      <c r="A227" s="112">
        <v>44165</v>
      </c>
      <c r="B227" t="s">
        <v>65</v>
      </c>
      <c r="D227" s="1">
        <v>33075</v>
      </c>
    </row>
    <row r="228" spans="1:4" hidden="1" x14ac:dyDescent="0.25">
      <c r="A228" s="112">
        <v>44165</v>
      </c>
      <c r="B228" t="s">
        <v>5</v>
      </c>
      <c r="D228" s="1">
        <v>26082</v>
      </c>
    </row>
    <row r="229" spans="1:4" hidden="1" x14ac:dyDescent="0.25">
      <c r="A229" s="112">
        <v>44196</v>
      </c>
      <c r="B229" t="s">
        <v>65</v>
      </c>
      <c r="D229" s="1">
        <v>21117.599999999999</v>
      </c>
    </row>
    <row r="230" spans="1:4" hidden="1" x14ac:dyDescent="0.25">
      <c r="A230" s="112">
        <v>44196</v>
      </c>
      <c r="B230" t="s">
        <v>65</v>
      </c>
      <c r="D230" s="1">
        <v>70978.959999999992</v>
      </c>
    </row>
    <row r="231" spans="1:4" hidden="1" x14ac:dyDescent="0.25">
      <c r="A231" s="112">
        <v>44196</v>
      </c>
      <c r="B231" t="s">
        <v>269</v>
      </c>
      <c r="D231" s="1">
        <v>26460</v>
      </c>
    </row>
    <row r="232" spans="1:4" hidden="1" x14ac:dyDescent="0.25">
      <c r="A232" s="112">
        <v>44227</v>
      </c>
      <c r="B232" t="s">
        <v>65</v>
      </c>
      <c r="D232" s="1">
        <v>33075</v>
      </c>
    </row>
    <row r="233" spans="1:4" hidden="1" x14ac:dyDescent="0.25">
      <c r="A233" s="112">
        <v>44865</v>
      </c>
      <c r="B233" t="s">
        <v>66</v>
      </c>
      <c r="D233" s="1">
        <v>4357.5</v>
      </c>
    </row>
    <row r="234" spans="1:4" hidden="1" x14ac:dyDescent="0.25">
      <c r="A234" s="112">
        <v>44880</v>
      </c>
      <c r="B234" t="s">
        <v>66</v>
      </c>
      <c r="D234" s="1">
        <v>4147.5</v>
      </c>
    </row>
    <row r="235" spans="1:4" hidden="1" x14ac:dyDescent="0.25">
      <c r="A235" s="112">
        <v>44998</v>
      </c>
      <c r="B235" t="s">
        <v>10</v>
      </c>
      <c r="D235" s="1">
        <v>27540.46</v>
      </c>
    </row>
    <row r="236" spans="1:4" hidden="1" x14ac:dyDescent="0.25">
      <c r="A236" s="112">
        <v>45012</v>
      </c>
      <c r="B236" t="s">
        <v>268</v>
      </c>
      <c r="D236" s="1">
        <v>89838</v>
      </c>
    </row>
    <row r="237" spans="1:4" hidden="1" x14ac:dyDescent="0.25">
      <c r="A237" s="112">
        <v>45015</v>
      </c>
      <c r="B237" t="s">
        <v>268</v>
      </c>
      <c r="D237" s="1">
        <v>26068.36</v>
      </c>
    </row>
    <row r="238" spans="1:4" hidden="1" x14ac:dyDescent="0.25">
      <c r="A238" s="112">
        <v>45016</v>
      </c>
      <c r="B238" t="s">
        <v>269</v>
      </c>
      <c r="D238" s="1">
        <v>48567.759999999995</v>
      </c>
    </row>
    <row r="239" spans="1:4" hidden="1" x14ac:dyDescent="0.25">
      <c r="A239" s="112">
        <v>45016</v>
      </c>
      <c r="B239" t="s">
        <v>5</v>
      </c>
      <c r="D239" s="1">
        <v>52409.7</v>
      </c>
    </row>
    <row r="240" spans="1:4" hidden="1" x14ac:dyDescent="0.25">
      <c r="A240" s="112">
        <v>45016</v>
      </c>
      <c r="B240" t="s">
        <v>10</v>
      </c>
      <c r="D240" s="1">
        <v>52943.100000000006</v>
      </c>
    </row>
    <row r="241" spans="1:4" hidden="1" x14ac:dyDescent="0.25">
      <c r="A241" s="112">
        <v>45016</v>
      </c>
      <c r="B241" t="s">
        <v>291</v>
      </c>
      <c r="D241" s="1">
        <v>72377.56</v>
      </c>
    </row>
    <row r="242" spans="1:4" hidden="1" x14ac:dyDescent="0.25">
      <c r="A242" s="112">
        <v>45021</v>
      </c>
      <c r="B242" t="s">
        <v>268</v>
      </c>
      <c r="D242" s="1">
        <v>28182</v>
      </c>
    </row>
    <row r="243" spans="1:4" hidden="1" x14ac:dyDescent="0.25">
      <c r="A243" s="112">
        <v>45024</v>
      </c>
      <c r="B243" t="s">
        <v>292</v>
      </c>
      <c r="D243" s="1">
        <v>59625</v>
      </c>
    </row>
    <row r="244" spans="1:4" hidden="1" x14ac:dyDescent="0.25">
      <c r="A244" s="112">
        <v>45025</v>
      </c>
      <c r="B244" t="s">
        <v>10</v>
      </c>
      <c r="D244" s="1">
        <v>32263.879999999997</v>
      </c>
    </row>
    <row r="245" spans="1:4" hidden="1" x14ac:dyDescent="0.25">
      <c r="A245" s="112">
        <v>45031</v>
      </c>
      <c r="B245" t="s">
        <v>293</v>
      </c>
      <c r="D245" s="1">
        <v>24210.9</v>
      </c>
    </row>
    <row r="246" spans="1:4" hidden="1" x14ac:dyDescent="0.25">
      <c r="A246" s="112">
        <v>45031</v>
      </c>
      <c r="B246" t="s">
        <v>294</v>
      </c>
      <c r="D246" s="1">
        <v>127554</v>
      </c>
    </row>
    <row r="247" spans="1:4" hidden="1" x14ac:dyDescent="0.25">
      <c r="A247" s="112">
        <v>45040</v>
      </c>
      <c r="B247" t="s">
        <v>291</v>
      </c>
      <c r="D247" s="1">
        <v>17321.86</v>
      </c>
    </row>
    <row r="248" spans="1:4" hidden="1" x14ac:dyDescent="0.25">
      <c r="A248" s="112">
        <v>45040</v>
      </c>
      <c r="B248" t="s">
        <v>268</v>
      </c>
      <c r="D248" s="1">
        <v>87387.299999999988</v>
      </c>
    </row>
    <row r="249" spans="1:4" hidden="1" x14ac:dyDescent="0.25">
      <c r="A249" s="112">
        <v>45041</v>
      </c>
      <c r="B249" t="s">
        <v>295</v>
      </c>
      <c r="D249" s="1">
        <v>13393.279999999999</v>
      </c>
    </row>
    <row r="250" spans="1:4" hidden="1" x14ac:dyDescent="0.25">
      <c r="A250" s="112">
        <v>45041</v>
      </c>
      <c r="B250" t="s">
        <v>10</v>
      </c>
      <c r="D250" s="1">
        <v>100641.98000000001</v>
      </c>
    </row>
    <row r="251" spans="1:4" hidden="1" x14ac:dyDescent="0.25">
      <c r="A251" s="112">
        <v>45042</v>
      </c>
      <c r="B251" t="s">
        <v>268</v>
      </c>
      <c r="D251" s="1">
        <v>87845.62</v>
      </c>
    </row>
    <row r="252" spans="1:4" hidden="1" x14ac:dyDescent="0.25">
      <c r="A252" s="112">
        <v>45045</v>
      </c>
      <c r="B252" t="s">
        <v>55</v>
      </c>
      <c r="D252" s="1">
        <v>50652.520000000004</v>
      </c>
    </row>
    <row r="253" spans="1:4" hidden="1" x14ac:dyDescent="0.25">
      <c r="A253" s="112">
        <v>45046</v>
      </c>
      <c r="B253" t="s">
        <v>269</v>
      </c>
      <c r="D253" s="1">
        <v>101164.35999999999</v>
      </c>
    </row>
    <row r="254" spans="1:4" hidden="1" x14ac:dyDescent="0.25">
      <c r="A254" s="112">
        <v>45046</v>
      </c>
      <c r="B254" t="s">
        <v>269</v>
      </c>
      <c r="D254" s="1">
        <v>78788.320000000007</v>
      </c>
    </row>
    <row r="255" spans="1:4" hidden="1" x14ac:dyDescent="0.25">
      <c r="A255" s="112">
        <v>45046</v>
      </c>
      <c r="B255" t="s">
        <v>269</v>
      </c>
      <c r="D255" s="1">
        <v>80890.420000000013</v>
      </c>
    </row>
    <row r="256" spans="1:4" hidden="1" x14ac:dyDescent="0.25">
      <c r="A256" s="112">
        <v>45046</v>
      </c>
      <c r="B256" t="s">
        <v>269</v>
      </c>
      <c r="D256" s="1">
        <v>36948.460000000006</v>
      </c>
    </row>
    <row r="257" spans="1:4" hidden="1" x14ac:dyDescent="0.25">
      <c r="A257" s="112">
        <v>45046</v>
      </c>
      <c r="B257" t="s">
        <v>65</v>
      </c>
      <c r="D257" s="1">
        <v>43942.5</v>
      </c>
    </row>
    <row r="258" spans="1:4" hidden="1" x14ac:dyDescent="0.25">
      <c r="A258" s="112">
        <v>45046</v>
      </c>
      <c r="B258" t="s">
        <v>293</v>
      </c>
      <c r="D258" s="1">
        <v>43489.960000000006</v>
      </c>
    </row>
    <row r="259" spans="1:4" hidden="1" x14ac:dyDescent="0.25">
      <c r="A259" s="112">
        <v>45046</v>
      </c>
      <c r="B259" t="s">
        <v>268</v>
      </c>
      <c r="D259" s="1">
        <v>75929.179999999993</v>
      </c>
    </row>
    <row r="260" spans="1:4" hidden="1" x14ac:dyDescent="0.25">
      <c r="A260" s="112">
        <v>45046</v>
      </c>
      <c r="B260" t="s">
        <v>268</v>
      </c>
      <c r="D260" s="1">
        <v>28059.68</v>
      </c>
    </row>
    <row r="261" spans="1:4" hidden="1" x14ac:dyDescent="0.25">
      <c r="A261" s="112">
        <v>45046</v>
      </c>
      <c r="B261" t="s">
        <v>291</v>
      </c>
      <c r="D261" s="1">
        <v>30723</v>
      </c>
    </row>
    <row r="262" spans="1:4" hidden="1" x14ac:dyDescent="0.25">
      <c r="A262" s="112">
        <v>45046</v>
      </c>
      <c r="B262" t="s">
        <v>294</v>
      </c>
      <c r="D262" s="1">
        <v>103592.48000000001</v>
      </c>
    </row>
    <row r="263" spans="1:4" hidden="1" x14ac:dyDescent="0.25">
      <c r="A263" s="112">
        <v>45048</v>
      </c>
      <c r="B263" t="s">
        <v>292</v>
      </c>
      <c r="D263" s="1">
        <v>119249.99999999999</v>
      </c>
    </row>
    <row r="264" spans="1:4" hidden="1" x14ac:dyDescent="0.25">
      <c r="A264" s="112">
        <v>45049</v>
      </c>
      <c r="B264" t="s">
        <v>292</v>
      </c>
      <c r="D264" s="1">
        <v>119249.99999999999</v>
      </c>
    </row>
    <row r="265" spans="1:4" hidden="1" x14ac:dyDescent="0.25">
      <c r="A265" s="112">
        <v>45050</v>
      </c>
      <c r="B265" t="s">
        <v>63</v>
      </c>
      <c r="D265" s="1">
        <v>7245</v>
      </c>
    </row>
    <row r="266" spans="1:4" hidden="1" x14ac:dyDescent="0.25">
      <c r="A266" s="112">
        <v>45051</v>
      </c>
      <c r="B266" t="s">
        <v>295</v>
      </c>
      <c r="D266" s="1">
        <v>65336.259999999995</v>
      </c>
    </row>
    <row r="267" spans="1:4" hidden="1" x14ac:dyDescent="0.25">
      <c r="A267" s="112">
        <v>45051</v>
      </c>
      <c r="B267" t="s">
        <v>64</v>
      </c>
      <c r="D267" s="1">
        <v>33075</v>
      </c>
    </row>
    <row r="268" spans="1:4" hidden="1" x14ac:dyDescent="0.25">
      <c r="A268" s="112">
        <v>45052</v>
      </c>
      <c r="B268" t="s">
        <v>268</v>
      </c>
      <c r="D268" s="1">
        <v>87081.760000000009</v>
      </c>
    </row>
    <row r="269" spans="1:4" hidden="1" x14ac:dyDescent="0.25">
      <c r="A269" s="112">
        <v>45053</v>
      </c>
      <c r="B269" t="s">
        <v>268</v>
      </c>
      <c r="D269" s="1">
        <v>98096.260000000009</v>
      </c>
    </row>
    <row r="270" spans="1:4" hidden="1" x14ac:dyDescent="0.25">
      <c r="A270" s="112">
        <v>45056</v>
      </c>
      <c r="B270" t="s">
        <v>292</v>
      </c>
      <c r="D270" s="1">
        <v>119249.99999999999</v>
      </c>
    </row>
    <row r="271" spans="1:4" hidden="1" x14ac:dyDescent="0.25">
      <c r="A271" s="112">
        <v>45056</v>
      </c>
      <c r="B271" t="s">
        <v>268</v>
      </c>
      <c r="D271" s="1">
        <v>83771.62</v>
      </c>
    </row>
    <row r="272" spans="1:4" hidden="1" x14ac:dyDescent="0.25">
      <c r="A272" s="112">
        <v>45059</v>
      </c>
      <c r="B272" t="s">
        <v>268</v>
      </c>
      <c r="D272" s="1">
        <v>94975.12</v>
      </c>
    </row>
    <row r="273" spans="1:4" hidden="1" x14ac:dyDescent="0.25">
      <c r="A273" s="112">
        <v>45061</v>
      </c>
      <c r="B273" t="s">
        <v>292</v>
      </c>
      <c r="D273" s="1">
        <v>119249.99999999999</v>
      </c>
    </row>
    <row r="274" spans="1:4" hidden="1" x14ac:dyDescent="0.25">
      <c r="A274" s="112">
        <v>45061</v>
      </c>
      <c r="B274" t="s">
        <v>294</v>
      </c>
      <c r="D274" s="1">
        <v>109620</v>
      </c>
    </row>
    <row r="275" spans="1:4" hidden="1" x14ac:dyDescent="0.25">
      <c r="A275" s="112">
        <v>45061</v>
      </c>
      <c r="B275" t="s">
        <v>291</v>
      </c>
      <c r="D275" s="1">
        <v>31161.9</v>
      </c>
    </row>
    <row r="276" spans="1:4" hidden="1" x14ac:dyDescent="0.25">
      <c r="A276" s="112">
        <v>45061</v>
      </c>
      <c r="B276" t="s">
        <v>65</v>
      </c>
      <c r="D276" s="1">
        <v>26884.199999999997</v>
      </c>
    </row>
    <row r="277" spans="1:4" hidden="1" x14ac:dyDescent="0.25">
      <c r="A277" s="112">
        <v>45061</v>
      </c>
      <c r="B277" t="s">
        <v>269</v>
      </c>
      <c r="D277" s="1">
        <v>103447.57999999999</v>
      </c>
    </row>
    <row r="278" spans="1:4" hidden="1" x14ac:dyDescent="0.25">
      <c r="A278" s="112">
        <v>45061</v>
      </c>
      <c r="B278" t="s">
        <v>269</v>
      </c>
      <c r="D278" s="1">
        <v>91764.760000000009</v>
      </c>
    </row>
    <row r="279" spans="1:4" hidden="1" x14ac:dyDescent="0.25">
      <c r="A279" s="112">
        <v>45061</v>
      </c>
      <c r="B279" t="s">
        <v>269</v>
      </c>
      <c r="D279" s="1">
        <v>97456.799999999988</v>
      </c>
    </row>
    <row r="280" spans="1:4" hidden="1" x14ac:dyDescent="0.25">
      <c r="A280" s="112">
        <v>45061</v>
      </c>
      <c r="B280" t="s">
        <v>269</v>
      </c>
      <c r="D280" s="1">
        <v>85943.56</v>
      </c>
    </row>
    <row r="281" spans="1:4" hidden="1" x14ac:dyDescent="0.25">
      <c r="A281" s="112">
        <v>45061</v>
      </c>
      <c r="B281" t="s">
        <v>269</v>
      </c>
      <c r="D281" s="1">
        <v>101749.72</v>
      </c>
    </row>
    <row r="282" spans="1:4" hidden="1" x14ac:dyDescent="0.25">
      <c r="A282" s="112">
        <v>45061</v>
      </c>
      <c r="B282" t="s">
        <v>269</v>
      </c>
      <c r="D282" s="1">
        <v>96827.859999999986</v>
      </c>
    </row>
    <row r="283" spans="1:4" hidden="1" x14ac:dyDescent="0.25">
      <c r="A283" s="112">
        <v>45061</v>
      </c>
      <c r="B283" t="s">
        <v>269</v>
      </c>
      <c r="D283" s="1">
        <v>99954.22</v>
      </c>
    </row>
    <row r="284" spans="1:4" hidden="1" x14ac:dyDescent="0.25">
      <c r="A284" s="112">
        <v>45061</v>
      </c>
      <c r="B284" t="s">
        <v>269</v>
      </c>
      <c r="D284" s="1">
        <v>99165.68</v>
      </c>
    </row>
    <row r="285" spans="1:4" hidden="1" x14ac:dyDescent="0.25">
      <c r="A285" s="112">
        <v>45061</v>
      </c>
      <c r="B285" t="s">
        <v>269</v>
      </c>
      <c r="D285" s="1">
        <v>103002.9</v>
      </c>
    </row>
    <row r="286" spans="1:4" hidden="1" x14ac:dyDescent="0.25">
      <c r="A286" s="112">
        <v>45061</v>
      </c>
      <c r="B286" t="s">
        <v>268</v>
      </c>
      <c r="D286" s="1">
        <v>64036.880000000005</v>
      </c>
    </row>
    <row r="287" spans="1:4" hidden="1" x14ac:dyDescent="0.25">
      <c r="A287" s="112">
        <v>45066</v>
      </c>
      <c r="B287" t="s">
        <v>63</v>
      </c>
      <c r="D287" s="1">
        <v>7245</v>
      </c>
    </row>
    <row r="288" spans="1:4" hidden="1" x14ac:dyDescent="0.25">
      <c r="A288" s="112">
        <v>45066</v>
      </c>
      <c r="B288" t="s">
        <v>292</v>
      </c>
      <c r="D288" s="1">
        <v>119249.99999999999</v>
      </c>
    </row>
    <row r="289" spans="1:4" hidden="1" x14ac:dyDescent="0.25">
      <c r="A289" s="112">
        <v>45069</v>
      </c>
      <c r="B289" t="s">
        <v>55</v>
      </c>
      <c r="D289" s="1">
        <v>24578.400000000001</v>
      </c>
    </row>
    <row r="290" spans="1:4" hidden="1" x14ac:dyDescent="0.25">
      <c r="A290" s="112">
        <v>45070</v>
      </c>
      <c r="B290" t="s">
        <v>295</v>
      </c>
      <c r="D290" s="1">
        <v>59990.7</v>
      </c>
    </row>
    <row r="291" spans="1:4" hidden="1" x14ac:dyDescent="0.25">
      <c r="A291" s="112">
        <v>45074</v>
      </c>
      <c r="B291" t="s">
        <v>268</v>
      </c>
      <c r="D291" s="1">
        <v>95382.51999999999</v>
      </c>
    </row>
    <row r="292" spans="1:4" hidden="1" x14ac:dyDescent="0.25">
      <c r="A292" s="112">
        <v>45074</v>
      </c>
      <c r="B292" t="s">
        <v>268</v>
      </c>
      <c r="D292" s="1">
        <v>79513.88</v>
      </c>
    </row>
    <row r="293" spans="1:4" hidden="1" x14ac:dyDescent="0.25">
      <c r="A293" s="112">
        <v>45075</v>
      </c>
      <c r="B293" t="s">
        <v>292</v>
      </c>
      <c r="D293" s="1">
        <v>119249.99999999999</v>
      </c>
    </row>
    <row r="294" spans="1:4" hidden="1" x14ac:dyDescent="0.25">
      <c r="A294" s="112">
        <v>45076</v>
      </c>
      <c r="B294" t="s">
        <v>67</v>
      </c>
      <c r="D294" s="1">
        <v>65417.100000000006</v>
      </c>
    </row>
    <row r="295" spans="1:4" hidden="1" x14ac:dyDescent="0.25">
      <c r="A295" s="112">
        <v>45077</v>
      </c>
      <c r="B295" t="s">
        <v>269</v>
      </c>
      <c r="D295" s="1">
        <v>98118.299999999988</v>
      </c>
    </row>
    <row r="296" spans="1:4" hidden="1" x14ac:dyDescent="0.25">
      <c r="A296" s="112">
        <v>45077</v>
      </c>
      <c r="B296" t="s">
        <v>269</v>
      </c>
      <c r="D296" s="1">
        <v>95925.38</v>
      </c>
    </row>
    <row r="297" spans="1:4" hidden="1" x14ac:dyDescent="0.25">
      <c r="A297" s="112">
        <v>45077</v>
      </c>
      <c r="B297" t="s">
        <v>269</v>
      </c>
      <c r="D297" s="1">
        <v>102937.79999999999</v>
      </c>
    </row>
    <row r="298" spans="1:4" hidden="1" x14ac:dyDescent="0.25">
      <c r="A298" s="112">
        <v>45077</v>
      </c>
      <c r="B298" t="s">
        <v>269</v>
      </c>
      <c r="D298" s="1">
        <v>99768.9</v>
      </c>
    </row>
    <row r="299" spans="1:4" hidden="1" x14ac:dyDescent="0.25">
      <c r="A299" s="112">
        <v>45077</v>
      </c>
      <c r="B299" t="s">
        <v>269</v>
      </c>
      <c r="D299" s="1">
        <v>92427.82</v>
      </c>
    </row>
    <row r="300" spans="1:4" hidden="1" x14ac:dyDescent="0.25">
      <c r="A300" s="112">
        <v>45077</v>
      </c>
      <c r="B300" t="s">
        <v>269</v>
      </c>
      <c r="D300" s="1">
        <v>37582.639999999999</v>
      </c>
    </row>
    <row r="301" spans="1:4" hidden="1" x14ac:dyDescent="0.25">
      <c r="A301" s="112">
        <v>45077</v>
      </c>
      <c r="B301" t="s">
        <v>269</v>
      </c>
      <c r="D301" s="1">
        <v>33086.019999999997</v>
      </c>
    </row>
    <row r="302" spans="1:4" hidden="1" x14ac:dyDescent="0.25">
      <c r="A302" s="112">
        <v>45077</v>
      </c>
      <c r="B302" t="s">
        <v>65</v>
      </c>
      <c r="D302" s="1">
        <v>54195.759999999995</v>
      </c>
    </row>
    <row r="303" spans="1:4" hidden="1" x14ac:dyDescent="0.25">
      <c r="A303" s="112">
        <v>45077</v>
      </c>
      <c r="B303" t="s">
        <v>10</v>
      </c>
      <c r="D303" s="1">
        <v>157754.09999999998</v>
      </c>
    </row>
    <row r="304" spans="1:4" hidden="1" x14ac:dyDescent="0.25">
      <c r="A304" s="112">
        <v>45077</v>
      </c>
      <c r="B304" t="s">
        <v>294</v>
      </c>
      <c r="D304" s="1">
        <v>116887.57999999999</v>
      </c>
    </row>
    <row r="305" spans="1:4" hidden="1" x14ac:dyDescent="0.25">
      <c r="A305" s="112">
        <v>45079</v>
      </c>
      <c r="B305" t="s">
        <v>292</v>
      </c>
      <c r="D305" s="1">
        <v>119249.99999999999</v>
      </c>
    </row>
    <row r="306" spans="1:4" hidden="1" x14ac:dyDescent="0.25">
      <c r="A306" s="112">
        <v>45091</v>
      </c>
      <c r="B306" t="s">
        <v>291</v>
      </c>
      <c r="D306" s="1">
        <v>69244.359999999986</v>
      </c>
    </row>
    <row r="307" spans="1:4" hidden="1" x14ac:dyDescent="0.25">
      <c r="A307" s="112">
        <v>45091</v>
      </c>
      <c r="B307" t="s">
        <v>295</v>
      </c>
      <c r="D307" s="1">
        <v>35494.720000000001</v>
      </c>
    </row>
    <row r="308" spans="1:4" hidden="1" x14ac:dyDescent="0.25">
      <c r="A308" s="112">
        <v>45092</v>
      </c>
      <c r="B308" t="s">
        <v>269</v>
      </c>
      <c r="D308" s="1">
        <v>94271.1</v>
      </c>
    </row>
    <row r="309" spans="1:4" hidden="1" x14ac:dyDescent="0.25">
      <c r="A309" s="111">
        <v>45092</v>
      </c>
      <c r="B309" t="s">
        <v>269</v>
      </c>
      <c r="D309" s="1">
        <v>98313.600000000006</v>
      </c>
    </row>
    <row r="310" spans="1:4" hidden="1" x14ac:dyDescent="0.25">
      <c r="A310" s="77">
        <v>45092</v>
      </c>
      <c r="B310" t="s">
        <v>269</v>
      </c>
      <c r="D310" s="1">
        <v>32744.260000000002</v>
      </c>
    </row>
    <row r="311" spans="1:4" hidden="1" x14ac:dyDescent="0.25">
      <c r="A311" s="77">
        <v>45092</v>
      </c>
      <c r="B311" t="s">
        <v>269</v>
      </c>
      <c r="D311" s="1">
        <v>94166.62</v>
      </c>
    </row>
    <row r="312" spans="1:4" hidden="1" x14ac:dyDescent="0.25">
      <c r="A312" s="77">
        <v>45098</v>
      </c>
      <c r="B312" t="s">
        <v>268</v>
      </c>
      <c r="D312" s="1">
        <v>94813.420000000013</v>
      </c>
    </row>
    <row r="313" spans="1:4" hidden="1" x14ac:dyDescent="0.25">
      <c r="A313" s="77">
        <v>45100</v>
      </c>
      <c r="B313" t="s">
        <v>292</v>
      </c>
      <c r="D313" s="1">
        <v>119249.99999999999</v>
      </c>
    </row>
    <row r="314" spans="1:4" hidden="1" x14ac:dyDescent="0.25">
      <c r="A314" s="77">
        <v>45101</v>
      </c>
      <c r="B314" t="s">
        <v>295</v>
      </c>
      <c r="D314" s="1">
        <v>27771.980000000003</v>
      </c>
    </row>
    <row r="315" spans="1:4" hidden="1" x14ac:dyDescent="0.25">
      <c r="A315" s="77">
        <v>45102</v>
      </c>
      <c r="B315" t="s">
        <v>268</v>
      </c>
      <c r="D315" s="1">
        <v>95472.299999999988</v>
      </c>
    </row>
    <row r="316" spans="1:4" hidden="1" x14ac:dyDescent="0.25">
      <c r="A316" s="77">
        <v>45105</v>
      </c>
      <c r="B316" t="s">
        <v>10</v>
      </c>
      <c r="D316" s="1">
        <v>96299.18</v>
      </c>
    </row>
    <row r="317" spans="1:4" hidden="1" x14ac:dyDescent="0.25">
      <c r="A317" s="77">
        <v>45107</v>
      </c>
      <c r="B317" t="s">
        <v>293</v>
      </c>
      <c r="D317" s="1">
        <v>31329.9</v>
      </c>
    </row>
    <row r="318" spans="1:4" hidden="1" x14ac:dyDescent="0.25">
      <c r="A318" s="77">
        <v>45107</v>
      </c>
      <c r="B318" t="s">
        <v>269</v>
      </c>
      <c r="D318" s="1">
        <v>94905.299999999988</v>
      </c>
    </row>
    <row r="319" spans="1:4" hidden="1" x14ac:dyDescent="0.25">
      <c r="A319" s="77">
        <v>45107</v>
      </c>
      <c r="B319" t="s">
        <v>269</v>
      </c>
      <c r="D319" s="1">
        <v>73671.16</v>
      </c>
    </row>
    <row r="320" spans="1:4" hidden="1" x14ac:dyDescent="0.25">
      <c r="A320" s="77">
        <v>45107</v>
      </c>
      <c r="B320" t="s">
        <v>269</v>
      </c>
      <c r="D320" s="1">
        <v>37582.660000000003</v>
      </c>
    </row>
    <row r="321" spans="1:4" hidden="1" x14ac:dyDescent="0.25">
      <c r="A321" s="77">
        <v>45107</v>
      </c>
      <c r="B321" t="s">
        <v>67</v>
      </c>
      <c r="D321" s="1">
        <v>44251.199999999997</v>
      </c>
    </row>
    <row r="322" spans="1:4" hidden="1" x14ac:dyDescent="0.25">
      <c r="A322" s="77">
        <v>45115</v>
      </c>
      <c r="B322" t="s">
        <v>268</v>
      </c>
      <c r="D322" s="1">
        <v>96625.72</v>
      </c>
    </row>
    <row r="323" spans="1:4" hidden="1" x14ac:dyDescent="0.25">
      <c r="A323" s="77">
        <v>45120</v>
      </c>
      <c r="B323" t="s">
        <v>268</v>
      </c>
      <c r="D323" s="1">
        <v>92168.48000000001</v>
      </c>
    </row>
    <row r="324" spans="1:4" hidden="1" x14ac:dyDescent="0.25">
      <c r="A324" s="77">
        <v>45122</v>
      </c>
      <c r="B324" t="s">
        <v>291</v>
      </c>
      <c r="D324" s="1">
        <v>23580.9</v>
      </c>
    </row>
    <row r="325" spans="1:4" hidden="1" x14ac:dyDescent="0.25">
      <c r="A325" s="77">
        <v>45122</v>
      </c>
      <c r="B325" t="s">
        <v>294</v>
      </c>
      <c r="D325" s="1">
        <v>30605.919999999998</v>
      </c>
    </row>
    <row r="326" spans="1:4" hidden="1" x14ac:dyDescent="0.25">
      <c r="A326" s="77">
        <v>45125</v>
      </c>
      <c r="B326" t="s">
        <v>67</v>
      </c>
      <c r="D326" s="1">
        <v>87998.399999999994</v>
      </c>
    </row>
    <row r="327" spans="1:4" hidden="1" x14ac:dyDescent="0.25">
      <c r="A327" s="77">
        <v>45129</v>
      </c>
      <c r="B327" t="s">
        <v>10</v>
      </c>
      <c r="D327" s="1">
        <v>50571.679999999993</v>
      </c>
    </row>
    <row r="328" spans="1:4" hidden="1" x14ac:dyDescent="0.25">
      <c r="A328" s="77">
        <v>45130</v>
      </c>
      <c r="B328" t="s">
        <v>268</v>
      </c>
      <c r="D328" s="1">
        <v>97215.82</v>
      </c>
    </row>
    <row r="329" spans="1:4" hidden="1" x14ac:dyDescent="0.25">
      <c r="A329" s="77">
        <v>45138</v>
      </c>
      <c r="B329" t="s">
        <v>268</v>
      </c>
      <c r="D329" s="1">
        <v>52202.320000000007</v>
      </c>
    </row>
    <row r="330" spans="1:4" hidden="1" x14ac:dyDescent="0.25">
      <c r="A330" s="77">
        <v>45046</v>
      </c>
      <c r="B330" t="s">
        <v>287</v>
      </c>
      <c r="D330" s="1">
        <v>489241.59999999998</v>
      </c>
    </row>
    <row r="331" spans="1:4" hidden="1" x14ac:dyDescent="0.25">
      <c r="A331" s="76">
        <v>44652</v>
      </c>
      <c r="B331" s="74" t="s">
        <v>297</v>
      </c>
      <c r="D331" s="104">
        <v>18600</v>
      </c>
    </row>
    <row r="332" spans="1:4" hidden="1" x14ac:dyDescent="0.25">
      <c r="A332" s="76">
        <v>44732</v>
      </c>
      <c r="B332" s="74" t="s">
        <v>298</v>
      </c>
      <c r="D332" s="104">
        <v>18000</v>
      </c>
    </row>
    <row r="333" spans="1:4" hidden="1" x14ac:dyDescent="0.25">
      <c r="A333" s="76">
        <v>44923</v>
      </c>
      <c r="B333" s="74" t="s">
        <v>74</v>
      </c>
      <c r="D333" s="104">
        <v>674925</v>
      </c>
    </row>
    <row r="334" spans="1:4" hidden="1" x14ac:dyDescent="0.25">
      <c r="A334" s="76">
        <v>44989</v>
      </c>
      <c r="B334" s="74" t="s">
        <v>298</v>
      </c>
      <c r="D334" s="104">
        <v>15000</v>
      </c>
    </row>
    <row r="335" spans="1:4" hidden="1" x14ac:dyDescent="0.25">
      <c r="A335" s="76">
        <v>44994</v>
      </c>
      <c r="B335" s="74" t="s">
        <v>72</v>
      </c>
      <c r="D335" s="104">
        <v>100000</v>
      </c>
    </row>
    <row r="336" spans="1:4" hidden="1" x14ac:dyDescent="0.25">
      <c r="A336" s="76">
        <v>45001</v>
      </c>
      <c r="B336" s="74" t="s">
        <v>299</v>
      </c>
      <c r="D336" s="104">
        <v>29000</v>
      </c>
    </row>
    <row r="337" spans="1:4" hidden="1" x14ac:dyDescent="0.25">
      <c r="A337" s="76">
        <v>45001</v>
      </c>
      <c r="B337" s="74" t="s">
        <v>300</v>
      </c>
      <c r="D337" s="104">
        <v>29000</v>
      </c>
    </row>
    <row r="338" spans="1:4" hidden="1" x14ac:dyDescent="0.25">
      <c r="A338" s="76">
        <v>45001</v>
      </c>
      <c r="B338" s="74" t="s">
        <v>301</v>
      </c>
      <c r="D338" s="104">
        <v>29000</v>
      </c>
    </row>
    <row r="339" spans="1:4" hidden="1" x14ac:dyDescent="0.25">
      <c r="A339" s="76">
        <v>45001</v>
      </c>
      <c r="B339" s="74" t="s">
        <v>302</v>
      </c>
      <c r="D339" s="104">
        <v>29000</v>
      </c>
    </row>
    <row r="340" spans="1:4" hidden="1" x14ac:dyDescent="0.25">
      <c r="A340" s="76">
        <v>45001</v>
      </c>
      <c r="B340" s="74" t="s">
        <v>303</v>
      </c>
      <c r="D340" s="104">
        <v>29000</v>
      </c>
    </row>
    <row r="341" spans="1:4" hidden="1" x14ac:dyDescent="0.25">
      <c r="A341" s="76">
        <v>45005</v>
      </c>
      <c r="B341" s="74" t="s">
        <v>304</v>
      </c>
      <c r="D341" s="104">
        <v>29000</v>
      </c>
    </row>
    <row r="342" spans="1:4" hidden="1" x14ac:dyDescent="0.25">
      <c r="A342" s="76">
        <v>45010</v>
      </c>
      <c r="B342" s="74" t="s">
        <v>305</v>
      </c>
      <c r="D342" s="104">
        <v>1500000</v>
      </c>
    </row>
    <row r="343" spans="1:4" hidden="1" x14ac:dyDescent="0.25">
      <c r="A343" s="76">
        <v>45010</v>
      </c>
      <c r="B343" s="74" t="s">
        <v>306</v>
      </c>
      <c r="D343" s="104">
        <v>1500000</v>
      </c>
    </row>
    <row r="344" spans="1:4" hidden="1" x14ac:dyDescent="0.25">
      <c r="A344" s="76">
        <v>45017</v>
      </c>
      <c r="B344" s="74" t="s">
        <v>307</v>
      </c>
      <c r="D344" s="104">
        <v>25000</v>
      </c>
    </row>
    <row r="345" spans="1:4" hidden="1" x14ac:dyDescent="0.25">
      <c r="A345" s="76">
        <v>45018</v>
      </c>
      <c r="B345" s="74" t="s">
        <v>308</v>
      </c>
      <c r="D345" s="104">
        <v>178480</v>
      </c>
    </row>
    <row r="346" spans="1:4" hidden="1" x14ac:dyDescent="0.25">
      <c r="A346" s="76">
        <v>45019</v>
      </c>
      <c r="B346" s="74" t="s">
        <v>300</v>
      </c>
      <c r="D346" s="104">
        <v>29000</v>
      </c>
    </row>
    <row r="347" spans="1:4" hidden="1" x14ac:dyDescent="0.25">
      <c r="A347" s="76">
        <v>45019</v>
      </c>
      <c r="B347" s="74" t="s">
        <v>302</v>
      </c>
      <c r="D347" s="104">
        <v>29000</v>
      </c>
    </row>
    <row r="348" spans="1:4" hidden="1" x14ac:dyDescent="0.25">
      <c r="A348" s="76">
        <v>45019</v>
      </c>
      <c r="B348" s="74" t="s">
        <v>299</v>
      </c>
      <c r="D348" s="104">
        <v>29000</v>
      </c>
    </row>
    <row r="349" spans="1:4" hidden="1" x14ac:dyDescent="0.25">
      <c r="A349" s="76">
        <v>45019</v>
      </c>
      <c r="B349" s="74" t="s">
        <v>301</v>
      </c>
      <c r="D349" s="104">
        <v>29000</v>
      </c>
    </row>
    <row r="350" spans="1:4" hidden="1" x14ac:dyDescent="0.25">
      <c r="A350" s="76">
        <v>45019</v>
      </c>
      <c r="B350" s="74" t="s">
        <v>303</v>
      </c>
      <c r="D350" s="104">
        <v>29000</v>
      </c>
    </row>
    <row r="351" spans="1:4" hidden="1" x14ac:dyDescent="0.25">
      <c r="A351" s="76">
        <v>45019</v>
      </c>
      <c r="B351" s="74" t="s">
        <v>72</v>
      </c>
      <c r="D351" s="104">
        <v>500000</v>
      </c>
    </row>
    <row r="352" spans="1:4" hidden="1" x14ac:dyDescent="0.25">
      <c r="A352" s="76">
        <v>45019</v>
      </c>
      <c r="B352" s="74" t="s">
        <v>72</v>
      </c>
      <c r="D352" s="104">
        <v>29250</v>
      </c>
    </row>
    <row r="353" spans="1:4" hidden="1" x14ac:dyDescent="0.25">
      <c r="A353" s="76">
        <v>45019</v>
      </c>
      <c r="B353" s="74" t="s">
        <v>72</v>
      </c>
      <c r="D353" s="104">
        <v>175000</v>
      </c>
    </row>
    <row r="354" spans="1:4" hidden="1" x14ac:dyDescent="0.25">
      <c r="A354" s="76">
        <v>45022</v>
      </c>
      <c r="B354" s="74" t="s">
        <v>295</v>
      </c>
      <c r="D354" s="104">
        <v>30723</v>
      </c>
    </row>
    <row r="355" spans="1:4" hidden="1" x14ac:dyDescent="0.25">
      <c r="A355" s="76">
        <v>45026</v>
      </c>
      <c r="B355" s="74" t="s">
        <v>309</v>
      </c>
      <c r="D355" s="104">
        <v>250000</v>
      </c>
    </row>
    <row r="356" spans="1:4" hidden="1" x14ac:dyDescent="0.25">
      <c r="A356" s="76">
        <v>45037</v>
      </c>
      <c r="B356" s="74" t="s">
        <v>9</v>
      </c>
      <c r="D356" s="104">
        <v>15136</v>
      </c>
    </row>
    <row r="357" spans="1:4" hidden="1" x14ac:dyDescent="0.25">
      <c r="A357" s="76">
        <v>45044</v>
      </c>
      <c r="B357" s="74" t="s">
        <v>310</v>
      </c>
      <c r="D357" s="104">
        <v>2950000</v>
      </c>
    </row>
    <row r="358" spans="1:4" hidden="1" x14ac:dyDescent="0.25">
      <c r="A358" s="76">
        <v>45045</v>
      </c>
      <c r="B358" s="74" t="s">
        <v>309</v>
      </c>
      <c r="D358" s="104">
        <v>355440.5</v>
      </c>
    </row>
    <row r="359" spans="1:4" hidden="1" x14ac:dyDescent="0.25">
      <c r="A359" s="76">
        <v>45051</v>
      </c>
      <c r="B359" s="74" t="s">
        <v>73</v>
      </c>
      <c r="D359" s="104">
        <v>16565</v>
      </c>
    </row>
    <row r="360" spans="1:4" hidden="1" x14ac:dyDescent="0.25">
      <c r="A360" s="76">
        <v>45061</v>
      </c>
      <c r="B360" s="74" t="s">
        <v>298</v>
      </c>
      <c r="D360" s="104">
        <v>15000</v>
      </c>
    </row>
    <row r="361" spans="1:4" hidden="1" x14ac:dyDescent="0.25">
      <c r="A361" s="76">
        <v>45068</v>
      </c>
      <c r="B361" s="74" t="s">
        <v>310</v>
      </c>
      <c r="D361" s="104">
        <v>2360000</v>
      </c>
    </row>
    <row r="362" spans="1:4" hidden="1" x14ac:dyDescent="0.25">
      <c r="A362" s="76">
        <v>45072</v>
      </c>
      <c r="B362" s="74" t="s">
        <v>311</v>
      </c>
      <c r="D362" s="104">
        <v>79562</v>
      </c>
    </row>
    <row r="363" spans="1:4" hidden="1" x14ac:dyDescent="0.25">
      <c r="A363" s="76">
        <v>45085</v>
      </c>
      <c r="B363" s="74" t="s">
        <v>73</v>
      </c>
      <c r="D363" s="104">
        <v>23366</v>
      </c>
    </row>
    <row r="364" spans="1:4" hidden="1" x14ac:dyDescent="0.25">
      <c r="A364" s="76">
        <v>45094</v>
      </c>
      <c r="B364" s="74" t="s">
        <v>310</v>
      </c>
      <c r="D364" s="104">
        <v>2950000</v>
      </c>
    </row>
    <row r="365" spans="1:4" hidden="1" x14ac:dyDescent="0.25">
      <c r="A365" s="76">
        <v>45101</v>
      </c>
      <c r="B365" s="74" t="s">
        <v>312</v>
      </c>
      <c r="D365" s="104">
        <v>150000</v>
      </c>
    </row>
    <row r="366" spans="1:4" hidden="1" x14ac:dyDescent="0.25">
      <c r="A366" s="76">
        <v>45107</v>
      </c>
      <c r="B366" s="74" t="s">
        <v>73</v>
      </c>
      <c r="D366" s="104">
        <v>21000</v>
      </c>
    </row>
    <row r="367" spans="1:4" hidden="1" x14ac:dyDescent="0.25">
      <c r="A367" s="76">
        <v>45114</v>
      </c>
      <c r="B367" s="74" t="s">
        <v>313</v>
      </c>
      <c r="D367" s="104">
        <v>1000000</v>
      </c>
    </row>
    <row r="368" spans="1:4" hidden="1" x14ac:dyDescent="0.25">
      <c r="A368" s="76">
        <v>45114</v>
      </c>
      <c r="B368" s="74" t="s">
        <v>310</v>
      </c>
      <c r="D368" s="104">
        <v>944000</v>
      </c>
    </row>
    <row r="369" spans="1:4" hidden="1" x14ac:dyDescent="0.25">
      <c r="A369" s="76">
        <v>45114</v>
      </c>
      <c r="B369" s="74" t="s">
        <v>314</v>
      </c>
      <c r="D369" s="104">
        <v>500000</v>
      </c>
    </row>
    <row r="370" spans="1:4" hidden="1" x14ac:dyDescent="0.25">
      <c r="A370" s="76">
        <v>45118</v>
      </c>
      <c r="B370" s="74" t="s">
        <v>315</v>
      </c>
      <c r="D370" s="104">
        <v>700000</v>
      </c>
    </row>
    <row r="371" spans="1:4" hidden="1" x14ac:dyDescent="0.25">
      <c r="A371" s="76">
        <v>45131</v>
      </c>
      <c r="B371" s="74" t="s">
        <v>72</v>
      </c>
      <c r="D371" s="104">
        <v>145000</v>
      </c>
    </row>
    <row r="372" spans="1:4" hidden="1" x14ac:dyDescent="0.25">
      <c r="A372" s="76">
        <v>45131</v>
      </c>
      <c r="B372" s="74" t="s">
        <v>72</v>
      </c>
      <c r="D372" s="104">
        <v>145000</v>
      </c>
    </row>
    <row r="373" spans="1:4" hidden="1" x14ac:dyDescent="0.25">
      <c r="A373" s="130">
        <v>45139</v>
      </c>
      <c r="B373" s="131" t="s">
        <v>360</v>
      </c>
      <c r="D373" s="134">
        <v>830661</v>
      </c>
    </row>
    <row r="374" spans="1:4" hidden="1" x14ac:dyDescent="0.25">
      <c r="A374" s="132">
        <v>45143</v>
      </c>
      <c r="B374" s="133" t="s">
        <v>360</v>
      </c>
      <c r="D374" s="135">
        <v>1900980</v>
      </c>
    </row>
    <row r="375" spans="1:4" hidden="1" x14ac:dyDescent="0.25">
      <c r="A375" s="132">
        <v>45152</v>
      </c>
      <c r="B375" s="133" t="s">
        <v>360</v>
      </c>
      <c r="D375" s="135">
        <v>4195301</v>
      </c>
    </row>
    <row r="376" spans="1:4" hidden="1" x14ac:dyDescent="0.25">
      <c r="A376" s="132">
        <v>45160</v>
      </c>
      <c r="B376" s="133" t="s">
        <v>310</v>
      </c>
      <c r="D376" s="135">
        <v>10030000</v>
      </c>
    </row>
    <row r="377" spans="1:4" x14ac:dyDescent="0.25">
      <c r="A377" s="130">
        <v>45170</v>
      </c>
      <c r="B377" s="131" t="s">
        <v>361</v>
      </c>
      <c r="D377" s="134">
        <v>700000</v>
      </c>
    </row>
    <row r="378" spans="1:4" x14ac:dyDescent="0.25">
      <c r="A378" s="132">
        <v>45170</v>
      </c>
      <c r="B378" s="133" t="s">
        <v>362</v>
      </c>
      <c r="D378" s="135">
        <v>700000</v>
      </c>
    </row>
    <row r="379" spans="1:4" x14ac:dyDescent="0.25">
      <c r="A379" s="132">
        <v>45170</v>
      </c>
      <c r="B379" s="133" t="s">
        <v>363</v>
      </c>
      <c r="D379" s="135">
        <v>700000</v>
      </c>
    </row>
    <row r="380" spans="1:4" x14ac:dyDescent="0.25">
      <c r="A380" s="132">
        <v>45170</v>
      </c>
      <c r="B380" s="133" t="s">
        <v>364</v>
      </c>
      <c r="D380" s="135">
        <v>1125000</v>
      </c>
    </row>
    <row r="381" spans="1:4" x14ac:dyDescent="0.25">
      <c r="A381" s="132">
        <v>45171</v>
      </c>
      <c r="B381" s="133" t="s">
        <v>309</v>
      </c>
      <c r="D381" s="135">
        <v>13100</v>
      </c>
    </row>
    <row r="382" spans="1:4" x14ac:dyDescent="0.25">
      <c r="A382" s="132">
        <v>45171</v>
      </c>
      <c r="B382" s="133" t="s">
        <v>309</v>
      </c>
      <c r="D382" s="135">
        <v>230915</v>
      </c>
    </row>
    <row r="383" spans="1:4" x14ac:dyDescent="0.25">
      <c r="A383" s="132">
        <v>45171</v>
      </c>
      <c r="B383" s="133" t="s">
        <v>308</v>
      </c>
      <c r="D383" s="135">
        <v>111734</v>
      </c>
    </row>
    <row r="384" spans="1:4" x14ac:dyDescent="0.25">
      <c r="A384" s="132">
        <v>45187</v>
      </c>
      <c r="B384" s="133" t="s">
        <v>9</v>
      </c>
      <c r="D384" s="135">
        <v>13224</v>
      </c>
    </row>
    <row r="385" spans="1:4" x14ac:dyDescent="0.25">
      <c r="A385" s="132">
        <v>45199</v>
      </c>
      <c r="B385" s="133" t="s">
        <v>73</v>
      </c>
      <c r="D385" s="135">
        <v>23250</v>
      </c>
    </row>
    <row r="386" spans="1:4" x14ac:dyDescent="0.25">
      <c r="A386" s="132">
        <v>45199</v>
      </c>
      <c r="B386" s="133" t="s">
        <v>365</v>
      </c>
      <c r="D386" s="135">
        <v>82600</v>
      </c>
    </row>
    <row r="387" spans="1:4" hidden="1" x14ac:dyDescent="0.25">
      <c r="A387" s="130">
        <v>45152</v>
      </c>
      <c r="B387" t="s">
        <v>270</v>
      </c>
      <c r="D387" s="136">
        <v>67485.600000000006</v>
      </c>
    </row>
    <row r="388" spans="1:4" hidden="1" x14ac:dyDescent="0.25">
      <c r="A388" s="132">
        <v>45152</v>
      </c>
      <c r="B388" t="s">
        <v>270</v>
      </c>
      <c r="D388" s="136">
        <v>60060</v>
      </c>
    </row>
    <row r="389" spans="1:4" hidden="1" x14ac:dyDescent="0.25">
      <c r="A389" s="132">
        <v>45156</v>
      </c>
      <c r="B389" t="s">
        <v>270</v>
      </c>
      <c r="D389" s="136">
        <v>67616.639999999999</v>
      </c>
    </row>
    <row r="390" spans="1:4" hidden="1" x14ac:dyDescent="0.25">
      <c r="A390" s="132">
        <v>45159</v>
      </c>
      <c r="B390" t="s">
        <v>270</v>
      </c>
      <c r="D390" s="136">
        <v>72727</v>
      </c>
    </row>
    <row r="391" spans="1:4" hidden="1" x14ac:dyDescent="0.25">
      <c r="A391" s="132">
        <v>45160</v>
      </c>
      <c r="B391" t="s">
        <v>270</v>
      </c>
      <c r="D391" s="136">
        <v>20249.599999999999</v>
      </c>
    </row>
    <row r="392" spans="1:4" hidden="1" x14ac:dyDescent="0.25">
      <c r="A392" s="132">
        <v>45167</v>
      </c>
      <c r="B392" t="s">
        <v>270</v>
      </c>
      <c r="D392" s="136">
        <v>53856.999999999993</v>
      </c>
    </row>
    <row r="393" spans="1:4" hidden="1" x14ac:dyDescent="0.25">
      <c r="A393" s="132">
        <v>45169</v>
      </c>
      <c r="B393" t="s">
        <v>270</v>
      </c>
      <c r="D393" s="136">
        <v>53511.010000000009</v>
      </c>
    </row>
    <row r="394" spans="1:4" hidden="1" x14ac:dyDescent="0.25">
      <c r="A394" s="130">
        <v>45143</v>
      </c>
      <c r="B394" t="s">
        <v>272</v>
      </c>
      <c r="D394" s="136">
        <v>1924329.8399999999</v>
      </c>
    </row>
    <row r="395" spans="1:4" hidden="1" x14ac:dyDescent="0.25">
      <c r="A395" s="132">
        <v>45146</v>
      </c>
      <c r="B395" t="s">
        <v>272</v>
      </c>
      <c r="D395" s="136">
        <v>2164195.52</v>
      </c>
    </row>
    <row r="396" spans="1:4" hidden="1" x14ac:dyDescent="0.25">
      <c r="A396" s="132">
        <v>45146</v>
      </c>
      <c r="B396" t="s">
        <v>271</v>
      </c>
      <c r="D396" s="136">
        <v>24603</v>
      </c>
    </row>
    <row r="397" spans="1:4" hidden="1" x14ac:dyDescent="0.25">
      <c r="A397" s="132">
        <v>45146</v>
      </c>
      <c r="B397" t="s">
        <v>284</v>
      </c>
      <c r="D397" s="136">
        <v>53100</v>
      </c>
    </row>
    <row r="398" spans="1:4" hidden="1" x14ac:dyDescent="0.25">
      <c r="A398" s="132">
        <v>45146</v>
      </c>
      <c r="B398" t="s">
        <v>284</v>
      </c>
      <c r="D398" s="136">
        <v>53100</v>
      </c>
    </row>
    <row r="399" spans="1:4" hidden="1" x14ac:dyDescent="0.25">
      <c r="A399" s="132">
        <v>45147</v>
      </c>
      <c r="B399" t="s">
        <v>272</v>
      </c>
      <c r="D399" s="136">
        <v>1598162.5</v>
      </c>
    </row>
    <row r="400" spans="1:4" hidden="1" x14ac:dyDescent="0.25">
      <c r="A400" s="132">
        <v>45150</v>
      </c>
      <c r="B400" t="s">
        <v>3</v>
      </c>
      <c r="D400" s="136">
        <v>4277.5</v>
      </c>
    </row>
    <row r="401" spans="1:4" hidden="1" x14ac:dyDescent="0.25">
      <c r="A401" s="132">
        <v>45152</v>
      </c>
      <c r="B401" t="s">
        <v>270</v>
      </c>
      <c r="D401" s="136">
        <v>5669.9</v>
      </c>
    </row>
    <row r="402" spans="1:4" hidden="1" x14ac:dyDescent="0.25">
      <c r="A402" s="132">
        <v>45152</v>
      </c>
      <c r="B402" t="s">
        <v>270</v>
      </c>
      <c r="D402" s="136">
        <v>6074.6399999999994</v>
      </c>
    </row>
    <row r="403" spans="1:4" hidden="1" x14ac:dyDescent="0.25">
      <c r="A403" s="132">
        <v>45154</v>
      </c>
      <c r="B403" t="s">
        <v>3</v>
      </c>
      <c r="D403" s="136">
        <v>25606</v>
      </c>
    </row>
    <row r="404" spans="1:4" hidden="1" x14ac:dyDescent="0.25">
      <c r="A404" s="132">
        <v>45154</v>
      </c>
      <c r="B404" t="s">
        <v>284</v>
      </c>
      <c r="D404" s="136">
        <v>66375</v>
      </c>
    </row>
    <row r="405" spans="1:4" hidden="1" x14ac:dyDescent="0.25">
      <c r="A405" s="132">
        <v>45154</v>
      </c>
      <c r="B405" t="s">
        <v>3</v>
      </c>
      <c r="D405" s="136">
        <v>26172.400000000001</v>
      </c>
    </row>
    <row r="406" spans="1:4" hidden="1" x14ac:dyDescent="0.25">
      <c r="A406" s="132">
        <v>45155</v>
      </c>
      <c r="B406" t="s">
        <v>272</v>
      </c>
      <c r="D406" s="136">
        <v>1700265.54</v>
      </c>
    </row>
    <row r="407" spans="1:4" hidden="1" x14ac:dyDescent="0.25">
      <c r="A407" s="132">
        <v>45155</v>
      </c>
      <c r="B407" t="s">
        <v>272</v>
      </c>
      <c r="D407" s="136">
        <v>78064.079999999987</v>
      </c>
    </row>
    <row r="408" spans="1:4" hidden="1" x14ac:dyDescent="0.25">
      <c r="A408" s="132">
        <v>45159</v>
      </c>
      <c r="B408" t="s">
        <v>272</v>
      </c>
      <c r="D408" s="136">
        <v>1971592.38</v>
      </c>
    </row>
    <row r="409" spans="1:4" hidden="1" x14ac:dyDescent="0.25">
      <c r="A409" s="132">
        <v>45161</v>
      </c>
      <c r="B409" t="s">
        <v>272</v>
      </c>
      <c r="D409" s="136">
        <v>1987354.8199999998</v>
      </c>
    </row>
    <row r="410" spans="1:4" hidden="1" x14ac:dyDescent="0.25">
      <c r="A410" s="132">
        <v>45164</v>
      </c>
      <c r="B410" t="s">
        <v>53</v>
      </c>
      <c r="D410" s="136">
        <v>5310</v>
      </c>
    </row>
    <row r="411" spans="1:4" hidden="1" x14ac:dyDescent="0.25">
      <c r="A411" s="132">
        <v>45165</v>
      </c>
      <c r="B411" t="s">
        <v>284</v>
      </c>
      <c r="D411" s="136">
        <v>132750</v>
      </c>
    </row>
    <row r="412" spans="1:4" hidden="1" x14ac:dyDescent="0.25">
      <c r="A412" s="132">
        <v>45166</v>
      </c>
      <c r="B412" t="s">
        <v>3</v>
      </c>
      <c r="D412" s="136">
        <v>22462.480000000003</v>
      </c>
    </row>
    <row r="413" spans="1:4" hidden="1" x14ac:dyDescent="0.25">
      <c r="A413" s="132">
        <v>45169</v>
      </c>
      <c r="B413" t="s">
        <v>270</v>
      </c>
      <c r="D413" s="136">
        <v>10181.040000000001</v>
      </c>
    </row>
    <row r="414" spans="1:4" hidden="1" x14ac:dyDescent="0.25">
      <c r="A414" s="130">
        <v>45142</v>
      </c>
      <c r="B414" t="s">
        <v>289</v>
      </c>
      <c r="D414" s="136">
        <v>183680</v>
      </c>
    </row>
    <row r="415" spans="1:4" hidden="1" x14ac:dyDescent="0.25">
      <c r="A415" s="132">
        <v>45150</v>
      </c>
      <c r="B415" t="s">
        <v>288</v>
      </c>
      <c r="D415" s="136">
        <v>93440</v>
      </c>
    </row>
    <row r="416" spans="1:4" hidden="1" x14ac:dyDescent="0.25">
      <c r="A416" s="132">
        <v>45154</v>
      </c>
      <c r="B416" t="s">
        <v>288</v>
      </c>
      <c r="D416" s="136">
        <v>93440</v>
      </c>
    </row>
    <row r="417" spans="1:4" hidden="1" x14ac:dyDescent="0.25">
      <c r="A417" s="132">
        <v>45154</v>
      </c>
      <c r="B417" t="s">
        <v>288</v>
      </c>
      <c r="D417" s="136">
        <v>93440</v>
      </c>
    </row>
    <row r="418" spans="1:4" hidden="1" x14ac:dyDescent="0.25">
      <c r="A418" s="132">
        <v>45154</v>
      </c>
      <c r="B418" t="s">
        <v>288</v>
      </c>
      <c r="D418" s="136">
        <v>74752</v>
      </c>
    </row>
    <row r="419" spans="1:4" hidden="1" x14ac:dyDescent="0.25">
      <c r="A419" s="132">
        <v>45154</v>
      </c>
      <c r="B419" t="s">
        <v>288</v>
      </c>
      <c r="D419" s="136">
        <v>93440</v>
      </c>
    </row>
    <row r="420" spans="1:4" hidden="1" x14ac:dyDescent="0.25">
      <c r="A420" s="132">
        <v>45154</v>
      </c>
      <c r="B420" t="s">
        <v>288</v>
      </c>
      <c r="D420" s="136">
        <v>93440</v>
      </c>
    </row>
    <row r="421" spans="1:4" hidden="1" x14ac:dyDescent="0.25">
      <c r="A421" s="132">
        <v>45156</v>
      </c>
      <c r="B421" t="s">
        <v>288</v>
      </c>
      <c r="D421" s="136">
        <v>93440</v>
      </c>
    </row>
    <row r="422" spans="1:4" hidden="1" x14ac:dyDescent="0.25">
      <c r="A422" s="132">
        <v>45156</v>
      </c>
      <c r="B422" t="s">
        <v>288</v>
      </c>
      <c r="D422" s="136">
        <v>93440</v>
      </c>
    </row>
    <row r="423" spans="1:4" hidden="1" x14ac:dyDescent="0.25">
      <c r="A423" s="132">
        <v>45160</v>
      </c>
      <c r="B423" t="s">
        <v>4</v>
      </c>
      <c r="D423" s="136">
        <v>75008</v>
      </c>
    </row>
    <row r="424" spans="1:4" hidden="1" x14ac:dyDescent="0.25">
      <c r="A424" s="132">
        <v>45160</v>
      </c>
      <c r="B424" t="s">
        <v>4</v>
      </c>
      <c r="D424" s="136">
        <v>44254.720000000001</v>
      </c>
    </row>
    <row r="425" spans="1:4" hidden="1" x14ac:dyDescent="0.25">
      <c r="A425" s="132">
        <v>45160</v>
      </c>
      <c r="B425" t="s">
        <v>4</v>
      </c>
      <c r="D425" s="136">
        <v>75008</v>
      </c>
    </row>
    <row r="426" spans="1:4" hidden="1" x14ac:dyDescent="0.25">
      <c r="A426" s="132">
        <v>45160</v>
      </c>
      <c r="B426" t="s">
        <v>4</v>
      </c>
      <c r="D426" s="136">
        <v>37504</v>
      </c>
    </row>
    <row r="427" spans="1:4" hidden="1" x14ac:dyDescent="0.25">
      <c r="A427" s="132">
        <v>45164</v>
      </c>
      <c r="B427" t="s">
        <v>287</v>
      </c>
      <c r="D427" s="136">
        <v>228774.40000000002</v>
      </c>
    </row>
    <row r="428" spans="1:4" hidden="1" x14ac:dyDescent="0.25">
      <c r="A428" s="132">
        <v>45164</v>
      </c>
      <c r="B428" t="s">
        <v>287</v>
      </c>
      <c r="D428" s="136">
        <v>228774.40000000002</v>
      </c>
    </row>
    <row r="429" spans="1:4" hidden="1" x14ac:dyDescent="0.25">
      <c r="A429" s="132">
        <v>45169</v>
      </c>
      <c r="B429" t="s">
        <v>287</v>
      </c>
      <c r="D429" s="136">
        <v>232524.79999999999</v>
      </c>
    </row>
    <row r="430" spans="1:4" hidden="1" x14ac:dyDescent="0.25">
      <c r="A430" s="132">
        <v>45169</v>
      </c>
      <c r="B430" t="s">
        <v>287</v>
      </c>
      <c r="D430" s="136">
        <v>232524.79999999999</v>
      </c>
    </row>
    <row r="431" spans="1:4" hidden="1" x14ac:dyDescent="0.25">
      <c r="A431" s="130">
        <v>45142</v>
      </c>
      <c r="B431" t="s">
        <v>292</v>
      </c>
      <c r="D431" s="136">
        <v>119249.99999999999</v>
      </c>
    </row>
    <row r="432" spans="1:4" hidden="1" x14ac:dyDescent="0.25">
      <c r="A432" s="132">
        <v>45144</v>
      </c>
      <c r="B432" t="s">
        <v>268</v>
      </c>
      <c r="D432" s="136">
        <v>59465.179999999993</v>
      </c>
    </row>
    <row r="433" spans="1:4" hidden="1" x14ac:dyDescent="0.25">
      <c r="A433" s="132">
        <v>45153</v>
      </c>
      <c r="B433" t="s">
        <v>291</v>
      </c>
      <c r="D433" s="136">
        <v>24019.800000000003</v>
      </c>
    </row>
    <row r="434" spans="1:4" hidden="1" x14ac:dyDescent="0.25">
      <c r="A434" s="132">
        <v>45153</v>
      </c>
      <c r="B434" t="s">
        <v>5</v>
      </c>
      <c r="D434" s="136">
        <v>90493.72</v>
      </c>
    </row>
    <row r="435" spans="1:4" hidden="1" x14ac:dyDescent="0.25">
      <c r="A435" s="132">
        <v>45153</v>
      </c>
      <c r="B435" t="s">
        <v>5</v>
      </c>
      <c r="D435" s="136">
        <v>94759.88</v>
      </c>
    </row>
    <row r="436" spans="1:4" hidden="1" x14ac:dyDescent="0.25">
      <c r="A436" s="132">
        <v>45153</v>
      </c>
      <c r="B436" t="s">
        <v>5</v>
      </c>
      <c r="D436" s="136">
        <v>93270.459999999992</v>
      </c>
    </row>
    <row r="437" spans="1:4" hidden="1" x14ac:dyDescent="0.25">
      <c r="A437" s="132">
        <v>45153</v>
      </c>
      <c r="B437" t="s">
        <v>5</v>
      </c>
      <c r="D437" s="136">
        <v>83058.679999999993</v>
      </c>
    </row>
    <row r="438" spans="1:4" hidden="1" x14ac:dyDescent="0.25">
      <c r="A438" s="132">
        <v>45154</v>
      </c>
      <c r="B438" t="s">
        <v>268</v>
      </c>
      <c r="D438" s="136">
        <v>67605.299999999988</v>
      </c>
    </row>
    <row r="439" spans="1:4" hidden="1" x14ac:dyDescent="0.25">
      <c r="A439" s="132">
        <v>45159</v>
      </c>
      <c r="B439" t="s">
        <v>295</v>
      </c>
      <c r="D439" s="136">
        <v>90349.88</v>
      </c>
    </row>
    <row r="440" spans="1:4" hidden="1" x14ac:dyDescent="0.25">
      <c r="A440" s="132">
        <v>45159</v>
      </c>
      <c r="B440" t="s">
        <v>5</v>
      </c>
      <c r="D440" s="136">
        <v>96490.28</v>
      </c>
    </row>
    <row r="441" spans="1:4" hidden="1" x14ac:dyDescent="0.25">
      <c r="A441" s="132">
        <v>45159</v>
      </c>
      <c r="B441" t="s">
        <v>5</v>
      </c>
      <c r="D441" s="136">
        <v>83048.179999999993</v>
      </c>
    </row>
    <row r="442" spans="1:4" hidden="1" x14ac:dyDescent="0.25">
      <c r="A442" s="132">
        <v>45159</v>
      </c>
      <c r="B442" t="s">
        <v>5</v>
      </c>
      <c r="D442" s="136">
        <v>63143.86</v>
      </c>
    </row>
    <row r="443" spans="1:4" hidden="1" x14ac:dyDescent="0.25">
      <c r="A443" s="132">
        <v>45161</v>
      </c>
      <c r="B443" t="s">
        <v>292</v>
      </c>
      <c r="D443" s="136">
        <v>119249.99999999999</v>
      </c>
    </row>
    <row r="444" spans="1:4" hidden="1" x14ac:dyDescent="0.25">
      <c r="A444" s="132">
        <v>45163</v>
      </c>
      <c r="B444" t="s">
        <v>63</v>
      </c>
      <c r="D444" s="136">
        <v>11550</v>
      </c>
    </row>
    <row r="445" spans="1:4" hidden="1" x14ac:dyDescent="0.25">
      <c r="A445" s="132">
        <v>45167</v>
      </c>
      <c r="B445" t="s">
        <v>268</v>
      </c>
      <c r="D445" s="136">
        <v>95130</v>
      </c>
    </row>
    <row r="446" spans="1:4" hidden="1" x14ac:dyDescent="0.25">
      <c r="A446" s="132">
        <v>45169</v>
      </c>
      <c r="B446" t="s">
        <v>5</v>
      </c>
      <c r="D446" s="136">
        <v>84003.16</v>
      </c>
    </row>
    <row r="447" spans="1:4" hidden="1" x14ac:dyDescent="0.25">
      <c r="A447" s="132">
        <v>45169</v>
      </c>
      <c r="B447" t="s">
        <v>5</v>
      </c>
      <c r="D447" s="136">
        <v>95755.799999999988</v>
      </c>
    </row>
    <row r="448" spans="1:4" hidden="1" x14ac:dyDescent="0.25">
      <c r="A448" s="132">
        <v>45169</v>
      </c>
      <c r="B448" t="s">
        <v>5</v>
      </c>
      <c r="D448" s="136">
        <v>83160.51999999999</v>
      </c>
    </row>
    <row r="449" spans="1:4" hidden="1" x14ac:dyDescent="0.25">
      <c r="A449" s="132">
        <v>45169</v>
      </c>
      <c r="B449" t="s">
        <v>5</v>
      </c>
      <c r="D449" s="136">
        <v>73896.899999999994</v>
      </c>
    </row>
    <row r="450" spans="1:4" hidden="1" x14ac:dyDescent="0.25">
      <c r="A450" s="132">
        <v>45169</v>
      </c>
      <c r="B450" t="s">
        <v>5</v>
      </c>
      <c r="D450" s="136">
        <v>73896.899999999994</v>
      </c>
    </row>
    <row r="451" spans="1:4" hidden="1" x14ac:dyDescent="0.25">
      <c r="A451" s="132">
        <v>45169</v>
      </c>
      <c r="B451" t="s">
        <v>5</v>
      </c>
      <c r="D451" s="136">
        <v>41198.320000000007</v>
      </c>
    </row>
    <row r="452" spans="1:4" hidden="1" x14ac:dyDescent="0.25">
      <c r="A452" s="132">
        <v>45169</v>
      </c>
      <c r="B452" t="s">
        <v>294</v>
      </c>
      <c r="D452" s="136">
        <v>25589.019999999997</v>
      </c>
    </row>
    <row r="453" spans="1:4" hidden="1" x14ac:dyDescent="0.25">
      <c r="A453" s="132">
        <v>45169</v>
      </c>
      <c r="B453" t="s">
        <v>10</v>
      </c>
      <c r="D453" s="136">
        <v>92159.56</v>
      </c>
    </row>
    <row r="454" spans="1:4" x14ac:dyDescent="0.25">
      <c r="A454" s="130">
        <v>45173</v>
      </c>
      <c r="B454" t="s">
        <v>270</v>
      </c>
      <c r="D454" s="136">
        <v>54206.880000000005</v>
      </c>
    </row>
    <row r="455" spans="1:4" x14ac:dyDescent="0.25">
      <c r="A455" s="132">
        <v>45176</v>
      </c>
      <c r="B455" t="s">
        <v>270</v>
      </c>
      <c r="D455" s="136">
        <v>62506.080000000002</v>
      </c>
    </row>
    <row r="456" spans="1:4" x14ac:dyDescent="0.25">
      <c r="A456" s="132">
        <v>45177</v>
      </c>
      <c r="B456" t="s">
        <v>270</v>
      </c>
      <c r="D456" s="136">
        <v>57788.639999999999</v>
      </c>
    </row>
    <row r="457" spans="1:4" x14ac:dyDescent="0.25">
      <c r="A457" s="132">
        <v>45181</v>
      </c>
      <c r="B457" t="s">
        <v>270</v>
      </c>
      <c r="D457" s="136">
        <v>128419.07999999999</v>
      </c>
    </row>
    <row r="458" spans="1:4" x14ac:dyDescent="0.25">
      <c r="A458" s="132">
        <v>45185</v>
      </c>
      <c r="B458" t="s">
        <v>366</v>
      </c>
      <c r="D458" s="136">
        <v>82869.48000000001</v>
      </c>
    </row>
    <row r="459" spans="1:4" x14ac:dyDescent="0.25">
      <c r="A459" s="132">
        <v>45185</v>
      </c>
      <c r="B459" t="s">
        <v>366</v>
      </c>
      <c r="D459" s="136">
        <v>82043.880000000019</v>
      </c>
    </row>
    <row r="460" spans="1:4" x14ac:dyDescent="0.25">
      <c r="A460" s="130">
        <v>45173</v>
      </c>
      <c r="B460" t="s">
        <v>270</v>
      </c>
      <c r="D460" s="136">
        <v>6075.0100000000011</v>
      </c>
    </row>
    <row r="461" spans="1:4" x14ac:dyDescent="0.25">
      <c r="A461" s="132">
        <v>45176</v>
      </c>
      <c r="B461" t="s">
        <v>270</v>
      </c>
      <c r="D461" s="136">
        <v>6075.0100000000011</v>
      </c>
    </row>
    <row r="462" spans="1:4" x14ac:dyDescent="0.25">
      <c r="A462" s="132">
        <v>45177</v>
      </c>
      <c r="B462" t="s">
        <v>270</v>
      </c>
      <c r="D462" s="136">
        <v>6075.0100000000011</v>
      </c>
    </row>
    <row r="463" spans="1:4" x14ac:dyDescent="0.25">
      <c r="A463" s="132">
        <v>45181</v>
      </c>
      <c r="B463" t="s">
        <v>270</v>
      </c>
      <c r="D463" s="136">
        <v>2025.01</v>
      </c>
    </row>
    <row r="464" spans="1:4" x14ac:dyDescent="0.25">
      <c r="A464" s="132">
        <v>45182</v>
      </c>
      <c r="B464" t="s">
        <v>272</v>
      </c>
      <c r="D464" s="136">
        <v>76691.739999999991</v>
      </c>
    </row>
    <row r="465" spans="1:4" x14ac:dyDescent="0.25">
      <c r="A465" s="132">
        <v>45185</v>
      </c>
      <c r="B465" t="s">
        <v>366</v>
      </c>
      <c r="D465" s="136">
        <v>21249.440000000002</v>
      </c>
    </row>
    <row r="466" spans="1:4" x14ac:dyDescent="0.25">
      <c r="A466" s="132">
        <v>45193</v>
      </c>
      <c r="B466" t="s">
        <v>272</v>
      </c>
      <c r="D466" s="136">
        <v>2153671.1</v>
      </c>
    </row>
    <row r="467" spans="1:4" x14ac:dyDescent="0.25">
      <c r="A467" s="132">
        <v>45199</v>
      </c>
      <c r="B467" t="s">
        <v>367</v>
      </c>
      <c r="D467" s="136">
        <v>13098</v>
      </c>
    </row>
    <row r="468" spans="1:4" x14ac:dyDescent="0.25">
      <c r="A468" s="130">
        <v>45177</v>
      </c>
      <c r="B468" t="s">
        <v>287</v>
      </c>
      <c r="D468" s="136">
        <v>232524.79999999999</v>
      </c>
    </row>
    <row r="469" spans="1:4" x14ac:dyDescent="0.25">
      <c r="A469" s="132">
        <v>45182</v>
      </c>
      <c r="B469" t="s">
        <v>4</v>
      </c>
      <c r="D469" s="136">
        <v>74240</v>
      </c>
    </row>
    <row r="470" spans="1:4" x14ac:dyDescent="0.25">
      <c r="A470" s="132">
        <v>45182</v>
      </c>
      <c r="B470" t="s">
        <v>4</v>
      </c>
      <c r="D470" s="136">
        <v>18560</v>
      </c>
    </row>
    <row r="471" spans="1:4" x14ac:dyDescent="0.25">
      <c r="A471" s="132">
        <v>45182</v>
      </c>
      <c r="B471" t="s">
        <v>4</v>
      </c>
      <c r="D471" s="136">
        <v>74240</v>
      </c>
    </row>
    <row r="472" spans="1:4" x14ac:dyDescent="0.25">
      <c r="A472" s="132">
        <v>45182</v>
      </c>
      <c r="B472" t="s">
        <v>4</v>
      </c>
      <c r="D472" s="136">
        <v>31923.199999999997</v>
      </c>
    </row>
    <row r="473" spans="1:4" x14ac:dyDescent="0.25">
      <c r="A473" s="132">
        <v>45182</v>
      </c>
      <c r="B473" t="s">
        <v>287</v>
      </c>
      <c r="D473" s="136">
        <v>222720</v>
      </c>
    </row>
    <row r="474" spans="1:4" x14ac:dyDescent="0.25">
      <c r="A474" s="132">
        <v>45185</v>
      </c>
      <c r="B474" t="s">
        <v>4</v>
      </c>
      <c r="D474" s="136">
        <v>74240</v>
      </c>
    </row>
    <row r="475" spans="1:4" x14ac:dyDescent="0.25">
      <c r="A475" s="132">
        <v>45185</v>
      </c>
      <c r="B475" t="s">
        <v>4</v>
      </c>
      <c r="D475" s="136">
        <v>31923.199999999997</v>
      </c>
    </row>
    <row r="476" spans="1:4" x14ac:dyDescent="0.25">
      <c r="A476" s="132">
        <v>45185</v>
      </c>
      <c r="B476" t="s">
        <v>4</v>
      </c>
      <c r="D476" s="136">
        <v>74240</v>
      </c>
    </row>
    <row r="477" spans="1:4" x14ac:dyDescent="0.25">
      <c r="A477" s="132">
        <v>45185</v>
      </c>
      <c r="B477" t="s">
        <v>4</v>
      </c>
      <c r="D477" s="136">
        <v>18560</v>
      </c>
    </row>
    <row r="478" spans="1:4" x14ac:dyDescent="0.25">
      <c r="A478" s="132">
        <v>45185</v>
      </c>
      <c r="B478" t="s">
        <v>4</v>
      </c>
      <c r="D478" s="136">
        <v>74240</v>
      </c>
    </row>
    <row r="479" spans="1:4" x14ac:dyDescent="0.25">
      <c r="A479" s="132">
        <v>45185</v>
      </c>
      <c r="B479" t="s">
        <v>4</v>
      </c>
      <c r="D479" s="136">
        <v>18560</v>
      </c>
    </row>
    <row r="480" spans="1:4" x14ac:dyDescent="0.25">
      <c r="A480" s="132">
        <v>45185</v>
      </c>
      <c r="B480" t="s">
        <v>4</v>
      </c>
      <c r="D480" s="136">
        <v>74240</v>
      </c>
    </row>
    <row r="481" spans="1:4" x14ac:dyDescent="0.25">
      <c r="A481" s="132">
        <v>45185</v>
      </c>
      <c r="B481" t="s">
        <v>4</v>
      </c>
      <c r="D481" s="136">
        <v>18560</v>
      </c>
    </row>
    <row r="482" spans="1:4" x14ac:dyDescent="0.25">
      <c r="A482" s="130">
        <v>45175</v>
      </c>
      <c r="B482" t="s">
        <v>67</v>
      </c>
      <c r="D482" s="136">
        <v>43540.880000000005</v>
      </c>
    </row>
    <row r="483" spans="1:4" x14ac:dyDescent="0.25">
      <c r="A483" s="132">
        <v>45176</v>
      </c>
      <c r="B483" t="s">
        <v>292</v>
      </c>
      <c r="D483" s="136">
        <v>119249.99999999999</v>
      </c>
    </row>
    <row r="484" spans="1:4" x14ac:dyDescent="0.25">
      <c r="A484" s="132">
        <v>45184</v>
      </c>
      <c r="B484" t="s">
        <v>291</v>
      </c>
      <c r="D484" s="136">
        <v>48318.899999999994</v>
      </c>
    </row>
    <row r="485" spans="1:4" x14ac:dyDescent="0.25">
      <c r="A485" s="132">
        <v>45184</v>
      </c>
      <c r="B485" t="s">
        <v>67</v>
      </c>
      <c r="D485" s="136">
        <v>71549.62</v>
      </c>
    </row>
    <row r="486" spans="1:4" x14ac:dyDescent="0.25">
      <c r="A486" s="132">
        <v>45184</v>
      </c>
      <c r="B486" t="s">
        <v>368</v>
      </c>
      <c r="D486" s="136">
        <v>55500.899999999994</v>
      </c>
    </row>
    <row r="487" spans="1:4" hidden="1" x14ac:dyDescent="0.25">
      <c r="A487" s="111">
        <v>45201</v>
      </c>
      <c r="B487" s="131" t="s">
        <v>395</v>
      </c>
      <c r="D487" s="136">
        <v>142828.99999999997</v>
      </c>
    </row>
    <row r="488" spans="1:4" hidden="1" x14ac:dyDescent="0.25">
      <c r="A488" s="112">
        <v>45214</v>
      </c>
      <c r="B488" s="133" t="s">
        <v>395</v>
      </c>
      <c r="D488" s="136">
        <v>135703.80000000002</v>
      </c>
    </row>
    <row r="489" spans="1:4" hidden="1" x14ac:dyDescent="0.25">
      <c r="A489" s="112">
        <v>45217</v>
      </c>
      <c r="B489" s="133" t="s">
        <v>395</v>
      </c>
      <c r="D489" s="136">
        <v>138739.1</v>
      </c>
    </row>
    <row r="490" spans="1:4" hidden="1" x14ac:dyDescent="0.25">
      <c r="A490" s="112">
        <v>45218</v>
      </c>
      <c r="B490" s="133" t="s">
        <v>395</v>
      </c>
      <c r="D490" s="136">
        <v>139927.20000000001</v>
      </c>
    </row>
    <row r="491" spans="1:4" hidden="1" x14ac:dyDescent="0.25">
      <c r="A491" s="112">
        <v>45237</v>
      </c>
      <c r="B491" s="133" t="s">
        <v>395</v>
      </c>
      <c r="D491" s="136">
        <v>171607.52000000002</v>
      </c>
    </row>
    <row r="492" spans="1:4" hidden="1" x14ac:dyDescent="0.25">
      <c r="A492" s="112">
        <v>45255</v>
      </c>
      <c r="B492" s="133" t="s">
        <v>395</v>
      </c>
      <c r="D492" s="136">
        <v>163944.70000000001</v>
      </c>
    </row>
    <row r="493" spans="1:4" hidden="1" x14ac:dyDescent="0.25">
      <c r="A493" s="112">
        <v>45265</v>
      </c>
      <c r="B493" s="133" t="s">
        <v>5</v>
      </c>
      <c r="D493" s="136">
        <v>65408</v>
      </c>
    </row>
    <row r="494" spans="1:4" hidden="1" x14ac:dyDescent="0.25">
      <c r="A494" s="112">
        <v>45267</v>
      </c>
      <c r="B494" s="133" t="s">
        <v>396</v>
      </c>
      <c r="D494" s="136">
        <v>181602</v>
      </c>
    </row>
    <row r="495" spans="1:4" hidden="1" x14ac:dyDescent="0.25">
      <c r="A495" s="112">
        <v>45275</v>
      </c>
      <c r="B495" s="133" t="s">
        <v>396</v>
      </c>
      <c r="D495" s="136">
        <v>150052.5</v>
      </c>
    </row>
    <row r="496" spans="1:4" hidden="1" x14ac:dyDescent="0.25">
      <c r="A496" s="111">
        <v>45201</v>
      </c>
      <c r="B496" s="131" t="s">
        <v>395</v>
      </c>
      <c r="D496" s="136">
        <v>10624.720000000001</v>
      </c>
    </row>
    <row r="497" spans="1:4" hidden="1" x14ac:dyDescent="0.25">
      <c r="A497" s="112">
        <v>45206</v>
      </c>
      <c r="B497" s="133" t="s">
        <v>272</v>
      </c>
      <c r="D497" s="136">
        <v>2095621</v>
      </c>
    </row>
    <row r="498" spans="1:4" hidden="1" x14ac:dyDescent="0.25">
      <c r="A498" s="112">
        <v>45206</v>
      </c>
      <c r="B498" s="133" t="s">
        <v>284</v>
      </c>
      <c r="D498" s="136">
        <v>66375</v>
      </c>
    </row>
    <row r="499" spans="1:4" hidden="1" x14ac:dyDescent="0.25">
      <c r="A499" s="112">
        <v>45208</v>
      </c>
      <c r="B499" s="133" t="s">
        <v>377</v>
      </c>
      <c r="D499" s="136">
        <v>41944.76</v>
      </c>
    </row>
    <row r="500" spans="1:4" hidden="1" x14ac:dyDescent="0.25">
      <c r="A500" s="112">
        <v>45209</v>
      </c>
      <c r="B500" s="133" t="s">
        <v>62</v>
      </c>
      <c r="D500" s="136">
        <v>4860.91</v>
      </c>
    </row>
    <row r="501" spans="1:4" hidden="1" x14ac:dyDescent="0.25">
      <c r="A501" s="112">
        <v>45209</v>
      </c>
      <c r="B501" s="133" t="s">
        <v>6</v>
      </c>
      <c r="D501" s="136">
        <v>8024</v>
      </c>
    </row>
    <row r="502" spans="1:4" hidden="1" x14ac:dyDescent="0.25">
      <c r="A502" s="112">
        <v>45214</v>
      </c>
      <c r="B502" s="133" t="s">
        <v>395</v>
      </c>
      <c r="D502" s="136">
        <v>21249.440000000002</v>
      </c>
    </row>
    <row r="503" spans="1:4" hidden="1" x14ac:dyDescent="0.25">
      <c r="A503" s="112">
        <v>45215</v>
      </c>
      <c r="B503" s="133" t="s">
        <v>272</v>
      </c>
      <c r="D503" s="136">
        <v>2129374.9</v>
      </c>
    </row>
    <row r="504" spans="1:4" hidden="1" x14ac:dyDescent="0.25">
      <c r="A504" s="112">
        <v>45216</v>
      </c>
      <c r="B504" s="133" t="s">
        <v>3</v>
      </c>
      <c r="D504" s="136">
        <v>9221.7000000000007</v>
      </c>
    </row>
    <row r="505" spans="1:4" hidden="1" x14ac:dyDescent="0.25">
      <c r="A505" s="112">
        <v>45217</v>
      </c>
      <c r="B505" s="133" t="s">
        <v>395</v>
      </c>
      <c r="D505" s="136">
        <v>16999.559999999998</v>
      </c>
    </row>
    <row r="506" spans="1:4" hidden="1" x14ac:dyDescent="0.25">
      <c r="A506" s="112">
        <v>45217</v>
      </c>
      <c r="B506" s="133" t="s">
        <v>284</v>
      </c>
      <c r="D506" s="136">
        <v>132750</v>
      </c>
    </row>
    <row r="507" spans="1:4" hidden="1" x14ac:dyDescent="0.25">
      <c r="A507" s="112">
        <v>45218</v>
      </c>
      <c r="B507" s="133" t="s">
        <v>395</v>
      </c>
      <c r="D507" s="136">
        <v>16999.559999999998</v>
      </c>
    </row>
    <row r="508" spans="1:4" hidden="1" x14ac:dyDescent="0.25">
      <c r="A508" s="112">
        <v>45219</v>
      </c>
      <c r="B508" s="133" t="s">
        <v>397</v>
      </c>
      <c r="D508" s="136">
        <v>28320</v>
      </c>
    </row>
    <row r="509" spans="1:4" hidden="1" x14ac:dyDescent="0.25">
      <c r="A509" s="112">
        <v>45225</v>
      </c>
      <c r="B509" s="133" t="s">
        <v>62</v>
      </c>
      <c r="D509" s="136">
        <v>12272</v>
      </c>
    </row>
    <row r="510" spans="1:4" hidden="1" x14ac:dyDescent="0.25">
      <c r="A510" s="112">
        <v>45230</v>
      </c>
      <c r="B510" s="133" t="s">
        <v>272</v>
      </c>
      <c r="D510" s="136">
        <v>2021151.2000000002</v>
      </c>
    </row>
    <row r="511" spans="1:4" hidden="1" x14ac:dyDescent="0.25">
      <c r="A511" s="112">
        <v>45233</v>
      </c>
      <c r="B511" s="133" t="s">
        <v>63</v>
      </c>
      <c r="D511" s="136">
        <v>5959</v>
      </c>
    </row>
    <row r="512" spans="1:4" hidden="1" x14ac:dyDescent="0.25">
      <c r="A512" s="112">
        <v>45236</v>
      </c>
      <c r="B512" s="133" t="s">
        <v>272</v>
      </c>
      <c r="D512" s="136">
        <v>70540.399999999994</v>
      </c>
    </row>
    <row r="513" spans="1:4" hidden="1" x14ac:dyDescent="0.25">
      <c r="A513" s="112">
        <v>45236</v>
      </c>
      <c r="B513" s="133" t="s">
        <v>272</v>
      </c>
      <c r="D513" s="136">
        <v>2039045.9</v>
      </c>
    </row>
    <row r="514" spans="1:4" hidden="1" x14ac:dyDescent="0.25">
      <c r="A514" s="112">
        <v>45236</v>
      </c>
      <c r="B514" s="133" t="s">
        <v>284</v>
      </c>
      <c r="D514" s="136">
        <v>66375</v>
      </c>
    </row>
    <row r="515" spans="1:4" hidden="1" x14ac:dyDescent="0.25">
      <c r="A515" s="112">
        <v>45237</v>
      </c>
      <c r="B515" s="133" t="s">
        <v>395</v>
      </c>
      <c r="D515" s="136">
        <v>12749.66</v>
      </c>
    </row>
    <row r="516" spans="1:4" hidden="1" x14ac:dyDescent="0.25">
      <c r="A516" s="112">
        <v>45237</v>
      </c>
      <c r="B516" s="133" t="s">
        <v>398</v>
      </c>
      <c r="D516" s="136">
        <v>17464</v>
      </c>
    </row>
    <row r="517" spans="1:4" hidden="1" x14ac:dyDescent="0.25">
      <c r="A517" s="112">
        <v>45247</v>
      </c>
      <c r="B517" s="133" t="s">
        <v>7</v>
      </c>
      <c r="D517" s="136">
        <v>51566</v>
      </c>
    </row>
    <row r="518" spans="1:4" hidden="1" x14ac:dyDescent="0.25">
      <c r="A518" s="112">
        <v>45248</v>
      </c>
      <c r="B518" s="133" t="s">
        <v>398</v>
      </c>
      <c r="D518" s="136">
        <v>26196</v>
      </c>
    </row>
    <row r="519" spans="1:4" hidden="1" x14ac:dyDescent="0.25">
      <c r="A519" s="112">
        <v>45250</v>
      </c>
      <c r="B519" s="133" t="s">
        <v>377</v>
      </c>
      <c r="D519" s="136">
        <v>544179.42000000004</v>
      </c>
    </row>
    <row r="520" spans="1:4" hidden="1" x14ac:dyDescent="0.25">
      <c r="A520" s="112">
        <v>45250</v>
      </c>
      <c r="B520" s="133" t="s">
        <v>397</v>
      </c>
      <c r="D520" s="136">
        <v>14160</v>
      </c>
    </row>
    <row r="521" spans="1:4" hidden="1" x14ac:dyDescent="0.25">
      <c r="A521" s="112">
        <v>45252</v>
      </c>
      <c r="B521" s="133" t="s">
        <v>272</v>
      </c>
      <c r="D521" s="136">
        <v>2056705.7800000003</v>
      </c>
    </row>
    <row r="522" spans="1:4" hidden="1" x14ac:dyDescent="0.25">
      <c r="A522" s="112">
        <v>45255</v>
      </c>
      <c r="B522" s="133" t="s">
        <v>395</v>
      </c>
      <c r="D522" s="136">
        <v>38249.000000000007</v>
      </c>
    </row>
    <row r="523" spans="1:4" hidden="1" x14ac:dyDescent="0.25">
      <c r="A523" s="112">
        <v>45259</v>
      </c>
      <c r="B523" s="133" t="s">
        <v>7</v>
      </c>
      <c r="D523" s="136">
        <v>51566</v>
      </c>
    </row>
    <row r="524" spans="1:4" hidden="1" x14ac:dyDescent="0.25">
      <c r="A524" s="112">
        <v>45260</v>
      </c>
      <c r="B524" s="133" t="s">
        <v>62</v>
      </c>
      <c r="D524" s="136">
        <v>19045.37</v>
      </c>
    </row>
    <row r="525" spans="1:4" hidden="1" x14ac:dyDescent="0.25">
      <c r="A525" s="112">
        <v>45263</v>
      </c>
      <c r="B525" s="133" t="s">
        <v>63</v>
      </c>
      <c r="D525" s="136">
        <v>9735</v>
      </c>
    </row>
    <row r="526" spans="1:4" hidden="1" x14ac:dyDescent="0.25">
      <c r="A526" s="112">
        <v>45265</v>
      </c>
      <c r="B526" s="133" t="s">
        <v>7</v>
      </c>
      <c r="D526" s="136">
        <v>72251.399999999994</v>
      </c>
    </row>
    <row r="527" spans="1:4" hidden="1" x14ac:dyDescent="0.25">
      <c r="A527" s="112">
        <v>45266</v>
      </c>
      <c r="B527" s="133" t="s">
        <v>272</v>
      </c>
      <c r="D527" s="136">
        <v>2085384.5</v>
      </c>
    </row>
    <row r="528" spans="1:4" hidden="1" x14ac:dyDescent="0.25">
      <c r="A528" s="112">
        <v>45267</v>
      </c>
      <c r="B528" s="133" t="s">
        <v>396</v>
      </c>
      <c r="D528" s="136">
        <v>17550</v>
      </c>
    </row>
    <row r="529" spans="1:4" hidden="1" x14ac:dyDescent="0.25">
      <c r="A529" s="112">
        <v>45268</v>
      </c>
      <c r="B529" s="133" t="s">
        <v>397</v>
      </c>
      <c r="D529" s="136">
        <v>28320</v>
      </c>
    </row>
    <row r="530" spans="1:4" hidden="1" x14ac:dyDescent="0.25">
      <c r="A530" s="112">
        <v>45269</v>
      </c>
      <c r="B530" s="133" t="s">
        <v>398</v>
      </c>
      <c r="D530" s="136">
        <v>5782</v>
      </c>
    </row>
    <row r="531" spans="1:4" hidden="1" x14ac:dyDescent="0.25">
      <c r="A531" s="112">
        <v>45271</v>
      </c>
      <c r="B531" s="133" t="s">
        <v>272</v>
      </c>
      <c r="D531" s="136">
        <v>2042485.6</v>
      </c>
    </row>
    <row r="532" spans="1:4" hidden="1" x14ac:dyDescent="0.25">
      <c r="A532" s="112">
        <v>45275</v>
      </c>
      <c r="B532" s="133" t="s">
        <v>396</v>
      </c>
      <c r="D532" s="136">
        <v>17550.09</v>
      </c>
    </row>
    <row r="533" spans="1:4" hidden="1" x14ac:dyDescent="0.25">
      <c r="A533" s="112">
        <v>45275</v>
      </c>
      <c r="B533" s="133" t="s">
        <v>7</v>
      </c>
      <c r="D533" s="136">
        <v>53159</v>
      </c>
    </row>
    <row r="534" spans="1:4" hidden="1" x14ac:dyDescent="0.25">
      <c r="A534" s="112">
        <v>45279</v>
      </c>
      <c r="B534" s="133" t="s">
        <v>272</v>
      </c>
      <c r="D534" s="136">
        <v>2040102</v>
      </c>
    </row>
    <row r="535" spans="1:4" hidden="1" x14ac:dyDescent="0.25">
      <c r="A535" s="112">
        <v>45284</v>
      </c>
      <c r="B535" s="133" t="s">
        <v>272</v>
      </c>
      <c r="D535" s="136">
        <v>1961732.2999999998</v>
      </c>
    </row>
    <row r="536" spans="1:4" hidden="1" x14ac:dyDescent="0.25">
      <c r="A536" s="112">
        <v>45290</v>
      </c>
      <c r="B536" s="133" t="s">
        <v>272</v>
      </c>
      <c r="D536" s="136">
        <v>2073134.92</v>
      </c>
    </row>
    <row r="537" spans="1:4" hidden="1" x14ac:dyDescent="0.25">
      <c r="A537" s="111">
        <v>45204</v>
      </c>
      <c r="B537" s="131" t="s">
        <v>289</v>
      </c>
      <c r="D537" s="136">
        <v>185600</v>
      </c>
    </row>
    <row r="538" spans="1:4" hidden="1" x14ac:dyDescent="0.25">
      <c r="A538" s="112">
        <v>45205</v>
      </c>
      <c r="B538" s="133" t="s">
        <v>285</v>
      </c>
      <c r="D538" s="136">
        <v>78080</v>
      </c>
    </row>
    <row r="539" spans="1:4" hidden="1" x14ac:dyDescent="0.25">
      <c r="A539" s="112">
        <v>45205</v>
      </c>
      <c r="B539" s="133" t="s">
        <v>285</v>
      </c>
      <c r="D539" s="136">
        <v>78080</v>
      </c>
    </row>
    <row r="540" spans="1:4" hidden="1" x14ac:dyDescent="0.25">
      <c r="A540" s="112">
        <v>45205</v>
      </c>
      <c r="B540" s="133" t="s">
        <v>285</v>
      </c>
      <c r="D540" s="136">
        <v>78080</v>
      </c>
    </row>
    <row r="541" spans="1:4" hidden="1" x14ac:dyDescent="0.25">
      <c r="A541" s="112">
        <v>45205</v>
      </c>
      <c r="B541" s="133" t="s">
        <v>285</v>
      </c>
      <c r="D541" s="136">
        <v>78080</v>
      </c>
    </row>
    <row r="542" spans="1:4" hidden="1" x14ac:dyDescent="0.25">
      <c r="A542" s="112">
        <v>45205</v>
      </c>
      <c r="B542" s="133" t="s">
        <v>285</v>
      </c>
      <c r="D542" s="136">
        <v>78080</v>
      </c>
    </row>
    <row r="543" spans="1:4" hidden="1" x14ac:dyDescent="0.25">
      <c r="A543" s="112">
        <v>45205</v>
      </c>
      <c r="B543" s="133" t="s">
        <v>285</v>
      </c>
      <c r="D543" s="136">
        <v>242048</v>
      </c>
    </row>
    <row r="544" spans="1:4" hidden="1" x14ac:dyDescent="0.25">
      <c r="A544" s="112">
        <v>45207</v>
      </c>
      <c r="B544" s="133" t="s">
        <v>287</v>
      </c>
      <c r="D544" s="136">
        <v>225024</v>
      </c>
    </row>
    <row r="545" spans="1:4" hidden="1" x14ac:dyDescent="0.25">
      <c r="A545" s="112">
        <v>45212</v>
      </c>
      <c r="B545" s="133" t="s">
        <v>285</v>
      </c>
      <c r="D545" s="136">
        <v>78080</v>
      </c>
    </row>
    <row r="546" spans="1:4" hidden="1" x14ac:dyDescent="0.25">
      <c r="A546" s="112">
        <v>45217</v>
      </c>
      <c r="B546" s="133" t="s">
        <v>366</v>
      </c>
      <c r="D546" s="136">
        <v>111360</v>
      </c>
    </row>
    <row r="547" spans="1:4" hidden="1" x14ac:dyDescent="0.25">
      <c r="A547" s="112">
        <v>45219</v>
      </c>
      <c r="B547" s="133" t="s">
        <v>285</v>
      </c>
      <c r="D547" s="136">
        <v>201600</v>
      </c>
    </row>
    <row r="548" spans="1:4" hidden="1" x14ac:dyDescent="0.25">
      <c r="A548" s="112">
        <v>45220</v>
      </c>
      <c r="B548" s="133" t="s">
        <v>285</v>
      </c>
      <c r="D548" s="136">
        <v>201600</v>
      </c>
    </row>
    <row r="549" spans="1:4" hidden="1" x14ac:dyDescent="0.25">
      <c r="A549" s="112">
        <v>45223</v>
      </c>
      <c r="B549" s="133" t="s">
        <v>285</v>
      </c>
      <c r="D549" s="136">
        <v>201600</v>
      </c>
    </row>
    <row r="550" spans="1:4" hidden="1" x14ac:dyDescent="0.25">
      <c r="A550" s="112">
        <v>45223</v>
      </c>
      <c r="B550" s="133" t="s">
        <v>285</v>
      </c>
      <c r="D550" s="136">
        <v>201600</v>
      </c>
    </row>
    <row r="551" spans="1:4" hidden="1" x14ac:dyDescent="0.25">
      <c r="A551" s="112">
        <v>45227</v>
      </c>
      <c r="B551" s="133" t="s">
        <v>285</v>
      </c>
      <c r="D551" s="136">
        <v>100800</v>
      </c>
    </row>
    <row r="552" spans="1:4" hidden="1" x14ac:dyDescent="0.25">
      <c r="A552" s="112">
        <v>45230</v>
      </c>
      <c r="B552" s="133" t="s">
        <v>285</v>
      </c>
      <c r="D552" s="136">
        <v>201600</v>
      </c>
    </row>
    <row r="553" spans="1:4" hidden="1" x14ac:dyDescent="0.25">
      <c r="A553" s="112">
        <v>45230</v>
      </c>
      <c r="B553" s="133" t="s">
        <v>285</v>
      </c>
      <c r="D553" s="136">
        <v>120960</v>
      </c>
    </row>
    <row r="554" spans="1:4" hidden="1" x14ac:dyDescent="0.25">
      <c r="A554" s="112">
        <v>45231</v>
      </c>
      <c r="B554" s="133" t="s">
        <v>285</v>
      </c>
      <c r="D554" s="136">
        <v>72576</v>
      </c>
    </row>
    <row r="555" spans="1:4" hidden="1" x14ac:dyDescent="0.25">
      <c r="A555" s="112">
        <v>45236</v>
      </c>
      <c r="B555" s="133" t="s">
        <v>4</v>
      </c>
      <c r="D555" s="136">
        <v>120960</v>
      </c>
    </row>
    <row r="556" spans="1:4" hidden="1" x14ac:dyDescent="0.25">
      <c r="A556" s="112">
        <v>45236</v>
      </c>
      <c r="B556" s="133" t="s">
        <v>4</v>
      </c>
      <c r="D556" s="136">
        <v>120960</v>
      </c>
    </row>
    <row r="557" spans="1:4" hidden="1" x14ac:dyDescent="0.25">
      <c r="A557" s="112">
        <v>45236</v>
      </c>
      <c r="B557" s="133" t="s">
        <v>4</v>
      </c>
      <c r="D557" s="136">
        <v>120960</v>
      </c>
    </row>
    <row r="558" spans="1:4" hidden="1" x14ac:dyDescent="0.25">
      <c r="A558" s="112">
        <v>45236</v>
      </c>
      <c r="B558" s="133" t="s">
        <v>4</v>
      </c>
      <c r="D558" s="136">
        <v>120960</v>
      </c>
    </row>
    <row r="559" spans="1:4" hidden="1" x14ac:dyDescent="0.25">
      <c r="A559" s="112">
        <v>45238</v>
      </c>
      <c r="B559" s="133" t="s">
        <v>289</v>
      </c>
      <c r="D559" s="136">
        <v>91200</v>
      </c>
    </row>
    <row r="560" spans="1:4" hidden="1" x14ac:dyDescent="0.25">
      <c r="A560" s="112">
        <v>45238</v>
      </c>
      <c r="B560" s="133" t="s">
        <v>289</v>
      </c>
      <c r="D560" s="136">
        <v>18240</v>
      </c>
    </row>
    <row r="561" spans="1:4" hidden="1" x14ac:dyDescent="0.25">
      <c r="A561" s="112">
        <v>45238</v>
      </c>
      <c r="B561" s="133" t="s">
        <v>287</v>
      </c>
      <c r="D561" s="136">
        <v>100800</v>
      </c>
    </row>
    <row r="562" spans="1:4" hidden="1" x14ac:dyDescent="0.25">
      <c r="A562" s="112">
        <v>45238</v>
      </c>
      <c r="B562" s="133" t="s">
        <v>287</v>
      </c>
      <c r="D562" s="136">
        <v>100800</v>
      </c>
    </row>
    <row r="563" spans="1:4" hidden="1" x14ac:dyDescent="0.25">
      <c r="A563" s="112">
        <v>45239</v>
      </c>
      <c r="B563" s="133" t="s">
        <v>287</v>
      </c>
      <c r="D563" s="136">
        <v>249984</v>
      </c>
    </row>
    <row r="564" spans="1:4" hidden="1" x14ac:dyDescent="0.25">
      <c r="A564" s="112">
        <v>45246</v>
      </c>
      <c r="B564" s="133" t="s">
        <v>289</v>
      </c>
      <c r="D564" s="136">
        <v>117120</v>
      </c>
    </row>
    <row r="565" spans="1:4" hidden="1" x14ac:dyDescent="0.25">
      <c r="A565" s="112">
        <v>45246</v>
      </c>
      <c r="B565" s="133" t="s">
        <v>289</v>
      </c>
      <c r="D565" s="136">
        <v>117120</v>
      </c>
    </row>
    <row r="566" spans="1:4" hidden="1" x14ac:dyDescent="0.25">
      <c r="A566" s="112">
        <v>45247</v>
      </c>
      <c r="B566" s="133" t="s">
        <v>289</v>
      </c>
      <c r="D566" s="136">
        <v>156160</v>
      </c>
    </row>
    <row r="567" spans="1:4" hidden="1" x14ac:dyDescent="0.25">
      <c r="A567" s="112">
        <v>45247</v>
      </c>
      <c r="B567" s="133" t="s">
        <v>289</v>
      </c>
      <c r="D567" s="136">
        <v>195200</v>
      </c>
    </row>
    <row r="568" spans="1:4" hidden="1" x14ac:dyDescent="0.25">
      <c r="A568" s="112">
        <v>45253</v>
      </c>
      <c r="B568" s="133" t="s">
        <v>285</v>
      </c>
      <c r="D568" s="136">
        <v>195200</v>
      </c>
    </row>
    <row r="569" spans="1:4" hidden="1" x14ac:dyDescent="0.25">
      <c r="A569" s="112">
        <v>45253</v>
      </c>
      <c r="B569" s="133" t="s">
        <v>285</v>
      </c>
      <c r="D569" s="136">
        <v>195200</v>
      </c>
    </row>
    <row r="570" spans="1:4" hidden="1" x14ac:dyDescent="0.25">
      <c r="A570" s="112">
        <v>45254</v>
      </c>
      <c r="B570" s="133" t="s">
        <v>289</v>
      </c>
      <c r="D570" s="136">
        <v>188800</v>
      </c>
    </row>
    <row r="571" spans="1:4" hidden="1" x14ac:dyDescent="0.25">
      <c r="A571" s="112">
        <v>45254</v>
      </c>
      <c r="B571" s="133" t="s">
        <v>289</v>
      </c>
      <c r="D571" s="136">
        <v>188800</v>
      </c>
    </row>
    <row r="572" spans="1:4" hidden="1" x14ac:dyDescent="0.25">
      <c r="A572" s="112">
        <v>45256</v>
      </c>
      <c r="B572" s="133" t="s">
        <v>285</v>
      </c>
      <c r="D572" s="136">
        <v>88640</v>
      </c>
    </row>
    <row r="573" spans="1:4" hidden="1" x14ac:dyDescent="0.25">
      <c r="A573" s="112">
        <v>45261</v>
      </c>
      <c r="B573" s="133" t="s">
        <v>285</v>
      </c>
      <c r="D573" s="136">
        <v>106368</v>
      </c>
    </row>
    <row r="574" spans="1:4" hidden="1" x14ac:dyDescent="0.25">
      <c r="A574" s="112">
        <v>45264</v>
      </c>
      <c r="B574" s="133" t="s">
        <v>289</v>
      </c>
      <c r="D574" s="136">
        <v>94400</v>
      </c>
    </row>
    <row r="575" spans="1:4" hidden="1" x14ac:dyDescent="0.25">
      <c r="A575" s="112">
        <v>45264</v>
      </c>
      <c r="B575" s="133" t="s">
        <v>289</v>
      </c>
      <c r="D575" s="136">
        <v>94400</v>
      </c>
    </row>
    <row r="576" spans="1:4" hidden="1" x14ac:dyDescent="0.25">
      <c r="A576" s="112">
        <v>45264</v>
      </c>
      <c r="B576" s="133" t="s">
        <v>289</v>
      </c>
      <c r="D576" s="136">
        <v>94400</v>
      </c>
    </row>
    <row r="577" spans="1:4" hidden="1" x14ac:dyDescent="0.25">
      <c r="A577" s="112">
        <v>45264</v>
      </c>
      <c r="B577" s="133" t="s">
        <v>289</v>
      </c>
      <c r="D577" s="136">
        <v>94400</v>
      </c>
    </row>
    <row r="578" spans="1:4" hidden="1" x14ac:dyDescent="0.25">
      <c r="A578" s="112">
        <v>45264</v>
      </c>
      <c r="B578" s="133" t="s">
        <v>289</v>
      </c>
      <c r="D578" s="136">
        <v>94400</v>
      </c>
    </row>
    <row r="579" spans="1:4" hidden="1" x14ac:dyDescent="0.25">
      <c r="A579" s="112">
        <v>45264</v>
      </c>
      <c r="B579" s="133" t="s">
        <v>289</v>
      </c>
      <c r="D579" s="136">
        <v>94400</v>
      </c>
    </row>
    <row r="580" spans="1:4" hidden="1" x14ac:dyDescent="0.25">
      <c r="A580" s="112">
        <v>45265</v>
      </c>
      <c r="B580" s="133" t="s">
        <v>287</v>
      </c>
      <c r="D580" s="136">
        <v>96000</v>
      </c>
    </row>
    <row r="581" spans="1:4" hidden="1" x14ac:dyDescent="0.25">
      <c r="A581" s="112">
        <v>45265</v>
      </c>
      <c r="B581" s="133" t="s">
        <v>287</v>
      </c>
      <c r="D581" s="136">
        <v>96000</v>
      </c>
    </row>
    <row r="582" spans="1:4" hidden="1" x14ac:dyDescent="0.25">
      <c r="A582" s="112">
        <v>45265</v>
      </c>
      <c r="B582" s="133" t="s">
        <v>287</v>
      </c>
      <c r="D582" s="136">
        <v>115200</v>
      </c>
    </row>
    <row r="583" spans="1:4" hidden="1" x14ac:dyDescent="0.25">
      <c r="A583" s="112">
        <v>45266</v>
      </c>
      <c r="B583" s="133" t="s">
        <v>287</v>
      </c>
      <c r="D583" s="136">
        <v>76800</v>
      </c>
    </row>
    <row r="584" spans="1:4" hidden="1" x14ac:dyDescent="0.25">
      <c r="A584" s="112">
        <v>45272</v>
      </c>
      <c r="B584" s="133" t="s">
        <v>285</v>
      </c>
      <c r="D584" s="136">
        <v>188800</v>
      </c>
    </row>
    <row r="585" spans="1:4" hidden="1" x14ac:dyDescent="0.25">
      <c r="A585" s="112">
        <v>45272</v>
      </c>
      <c r="B585" s="133" t="s">
        <v>285</v>
      </c>
      <c r="D585" s="136">
        <v>188800</v>
      </c>
    </row>
    <row r="586" spans="1:4" hidden="1" x14ac:dyDescent="0.25">
      <c r="A586" s="112">
        <v>45272</v>
      </c>
      <c r="B586" s="133" t="s">
        <v>285</v>
      </c>
      <c r="D586" s="136">
        <v>188800</v>
      </c>
    </row>
    <row r="587" spans="1:4" hidden="1" x14ac:dyDescent="0.25">
      <c r="A587" s="112">
        <v>45273</v>
      </c>
      <c r="B587" s="133" t="s">
        <v>287</v>
      </c>
      <c r="D587" s="136">
        <v>105600</v>
      </c>
    </row>
    <row r="588" spans="1:4" hidden="1" x14ac:dyDescent="0.25">
      <c r="A588" s="112">
        <v>45277</v>
      </c>
      <c r="B588" s="133" t="s">
        <v>289</v>
      </c>
      <c r="D588" s="136">
        <v>92800</v>
      </c>
    </row>
    <row r="589" spans="1:4" hidden="1" x14ac:dyDescent="0.25">
      <c r="A589" s="112">
        <v>45277</v>
      </c>
      <c r="B589" s="133" t="s">
        <v>289</v>
      </c>
      <c r="D589" s="136">
        <v>92800</v>
      </c>
    </row>
    <row r="590" spans="1:4" hidden="1" x14ac:dyDescent="0.25">
      <c r="A590" s="112">
        <v>45279</v>
      </c>
      <c r="B590" s="133" t="s">
        <v>285</v>
      </c>
      <c r="D590" s="136">
        <v>104832</v>
      </c>
    </row>
    <row r="591" spans="1:4" hidden="1" x14ac:dyDescent="0.25">
      <c r="A591" s="111">
        <v>45201</v>
      </c>
      <c r="B591" s="131" t="s">
        <v>268</v>
      </c>
      <c r="D591" s="136">
        <v>90888</v>
      </c>
    </row>
    <row r="592" spans="1:4" hidden="1" x14ac:dyDescent="0.25">
      <c r="A592" s="112">
        <v>45201</v>
      </c>
      <c r="B592" s="133" t="s">
        <v>268</v>
      </c>
      <c r="D592" s="136">
        <v>60471.08</v>
      </c>
    </row>
    <row r="593" spans="1:4" hidden="1" x14ac:dyDescent="0.25">
      <c r="A593" s="112">
        <v>45201</v>
      </c>
      <c r="B593" s="133" t="s">
        <v>268</v>
      </c>
      <c r="D593" s="136">
        <v>31531.5</v>
      </c>
    </row>
    <row r="594" spans="1:4" hidden="1" x14ac:dyDescent="0.25">
      <c r="A594" s="112">
        <v>45206</v>
      </c>
      <c r="B594" s="133" t="s">
        <v>295</v>
      </c>
      <c r="D594" s="136">
        <v>55301.399999999994</v>
      </c>
    </row>
    <row r="595" spans="1:4" hidden="1" x14ac:dyDescent="0.25">
      <c r="A595" s="112">
        <v>45208</v>
      </c>
      <c r="B595" s="133" t="s">
        <v>67</v>
      </c>
      <c r="D595" s="136">
        <v>31288.959999999999</v>
      </c>
    </row>
    <row r="596" spans="1:4" hidden="1" x14ac:dyDescent="0.25">
      <c r="A596" s="112">
        <v>45210</v>
      </c>
      <c r="B596" s="133" t="s">
        <v>295</v>
      </c>
      <c r="D596" s="136">
        <v>38601.160000000003</v>
      </c>
    </row>
    <row r="597" spans="1:4" hidden="1" x14ac:dyDescent="0.25">
      <c r="A597" s="112">
        <v>45212</v>
      </c>
      <c r="B597" s="133" t="s">
        <v>10</v>
      </c>
      <c r="D597" s="136">
        <v>82709.56</v>
      </c>
    </row>
    <row r="598" spans="1:4" hidden="1" x14ac:dyDescent="0.25">
      <c r="A598" s="112">
        <v>45214</v>
      </c>
      <c r="B598" s="133" t="s">
        <v>294</v>
      </c>
      <c r="D598" s="136">
        <v>23850.760000000002</v>
      </c>
    </row>
    <row r="599" spans="1:4" hidden="1" x14ac:dyDescent="0.25">
      <c r="A599" s="112">
        <v>45214</v>
      </c>
      <c r="B599" s="133" t="s">
        <v>5</v>
      </c>
      <c r="D599" s="136">
        <v>77355.079999999987</v>
      </c>
    </row>
    <row r="600" spans="1:4" hidden="1" x14ac:dyDescent="0.25">
      <c r="A600" s="112">
        <v>45214</v>
      </c>
      <c r="B600" s="133" t="s">
        <v>291</v>
      </c>
      <c r="D600" s="136">
        <v>33795.300000000003</v>
      </c>
    </row>
    <row r="601" spans="1:4" hidden="1" x14ac:dyDescent="0.25">
      <c r="A601" s="112">
        <v>45215</v>
      </c>
      <c r="B601" s="133" t="s">
        <v>67</v>
      </c>
      <c r="D601" s="136">
        <v>116366.26000000001</v>
      </c>
    </row>
    <row r="602" spans="1:4" hidden="1" x14ac:dyDescent="0.25">
      <c r="A602" s="112">
        <v>45216</v>
      </c>
      <c r="B602" s="133" t="s">
        <v>292</v>
      </c>
      <c r="D602" s="136">
        <v>119249.56</v>
      </c>
    </row>
    <row r="603" spans="1:4" hidden="1" x14ac:dyDescent="0.25">
      <c r="A603" s="112">
        <v>45218</v>
      </c>
      <c r="B603" s="133" t="s">
        <v>67</v>
      </c>
      <c r="D603" s="136">
        <v>78435</v>
      </c>
    </row>
    <row r="604" spans="1:4" hidden="1" x14ac:dyDescent="0.25">
      <c r="A604" s="112">
        <v>45219</v>
      </c>
      <c r="B604" s="133" t="s">
        <v>295</v>
      </c>
      <c r="D604" s="136">
        <v>94545.68</v>
      </c>
    </row>
    <row r="605" spans="1:4" hidden="1" x14ac:dyDescent="0.25">
      <c r="A605" s="112">
        <v>45220</v>
      </c>
      <c r="B605" s="133" t="s">
        <v>397</v>
      </c>
      <c r="D605" s="136">
        <v>231000</v>
      </c>
    </row>
    <row r="606" spans="1:4" hidden="1" x14ac:dyDescent="0.25">
      <c r="A606" s="112">
        <v>45223</v>
      </c>
      <c r="B606" s="133" t="s">
        <v>67</v>
      </c>
      <c r="D606" s="136">
        <v>82956.820000000007</v>
      </c>
    </row>
    <row r="607" spans="1:4" hidden="1" x14ac:dyDescent="0.25">
      <c r="A607" s="112">
        <v>45229</v>
      </c>
      <c r="B607" s="133" t="s">
        <v>10</v>
      </c>
      <c r="D607" s="136">
        <v>38703</v>
      </c>
    </row>
    <row r="608" spans="1:4" hidden="1" x14ac:dyDescent="0.25">
      <c r="A608" s="112">
        <v>45230</v>
      </c>
      <c r="B608" s="133" t="s">
        <v>295</v>
      </c>
      <c r="D608" s="136">
        <v>77040.079999999987</v>
      </c>
    </row>
    <row r="609" spans="1:4" hidden="1" x14ac:dyDescent="0.25">
      <c r="A609" s="112">
        <v>45230</v>
      </c>
      <c r="B609" s="133" t="s">
        <v>5</v>
      </c>
      <c r="D609" s="136">
        <v>96575.32</v>
      </c>
    </row>
    <row r="610" spans="1:4" hidden="1" x14ac:dyDescent="0.25">
      <c r="A610" s="112">
        <v>45230</v>
      </c>
      <c r="B610" s="133" t="s">
        <v>5</v>
      </c>
      <c r="D610" s="136">
        <v>78664.959999999992</v>
      </c>
    </row>
    <row r="611" spans="1:4" hidden="1" x14ac:dyDescent="0.25">
      <c r="A611" s="112">
        <v>45230</v>
      </c>
      <c r="B611" s="133" t="s">
        <v>294</v>
      </c>
      <c r="D611" s="136">
        <v>32501.699999999997</v>
      </c>
    </row>
    <row r="612" spans="1:4" hidden="1" x14ac:dyDescent="0.25">
      <c r="A612" s="112">
        <v>45230</v>
      </c>
      <c r="B612" s="133" t="s">
        <v>368</v>
      </c>
      <c r="D612" s="136">
        <v>34673.100000000006</v>
      </c>
    </row>
    <row r="613" spans="1:4" hidden="1" x14ac:dyDescent="0.25">
      <c r="A613" s="112">
        <v>45230</v>
      </c>
      <c r="B613" s="133" t="s">
        <v>65</v>
      </c>
      <c r="D613" s="136">
        <v>27449.620000000003</v>
      </c>
    </row>
    <row r="614" spans="1:4" hidden="1" x14ac:dyDescent="0.25">
      <c r="A614" s="112">
        <v>45231</v>
      </c>
      <c r="B614" s="133" t="s">
        <v>67</v>
      </c>
      <c r="D614" s="136">
        <v>38346.520000000004</v>
      </c>
    </row>
    <row r="615" spans="1:4" hidden="1" x14ac:dyDescent="0.25">
      <c r="A615" s="112">
        <v>45233</v>
      </c>
      <c r="B615" s="133" t="s">
        <v>63</v>
      </c>
      <c r="D615" s="136">
        <v>27300</v>
      </c>
    </row>
    <row r="616" spans="1:4" hidden="1" x14ac:dyDescent="0.25">
      <c r="A616" s="112">
        <v>45234</v>
      </c>
      <c r="B616" s="133" t="s">
        <v>292</v>
      </c>
      <c r="D616" s="136">
        <v>119249.56</v>
      </c>
    </row>
    <row r="617" spans="1:4" hidden="1" x14ac:dyDescent="0.25">
      <c r="A617" s="112">
        <v>45236</v>
      </c>
      <c r="B617" s="133" t="s">
        <v>295</v>
      </c>
      <c r="D617" s="136">
        <v>77791.359999999986</v>
      </c>
    </row>
    <row r="618" spans="1:4" hidden="1" x14ac:dyDescent="0.25">
      <c r="A618" s="112">
        <v>45240</v>
      </c>
      <c r="B618" s="133" t="s">
        <v>10</v>
      </c>
      <c r="D618" s="136">
        <v>85216.420000000013</v>
      </c>
    </row>
    <row r="619" spans="1:4" hidden="1" x14ac:dyDescent="0.25">
      <c r="A619" s="112">
        <v>45245</v>
      </c>
      <c r="B619" s="133" t="s">
        <v>291</v>
      </c>
      <c r="D619" s="136">
        <v>33715.5</v>
      </c>
    </row>
    <row r="620" spans="1:4" hidden="1" x14ac:dyDescent="0.25">
      <c r="A620" s="112">
        <v>45245</v>
      </c>
      <c r="B620" s="133" t="s">
        <v>294</v>
      </c>
      <c r="D620" s="136">
        <v>23446.5</v>
      </c>
    </row>
    <row r="621" spans="1:4" hidden="1" x14ac:dyDescent="0.25">
      <c r="A621" s="112">
        <v>45250</v>
      </c>
      <c r="B621" s="133" t="s">
        <v>67</v>
      </c>
      <c r="D621" s="136">
        <v>30844.28</v>
      </c>
    </row>
    <row r="622" spans="1:4" hidden="1" x14ac:dyDescent="0.25">
      <c r="A622" s="112">
        <v>45250</v>
      </c>
      <c r="B622" s="133" t="s">
        <v>67</v>
      </c>
      <c r="D622" s="136">
        <v>58581.600000000006</v>
      </c>
    </row>
    <row r="623" spans="1:4" hidden="1" x14ac:dyDescent="0.25">
      <c r="A623" s="112">
        <v>45251</v>
      </c>
      <c r="B623" s="133" t="s">
        <v>292</v>
      </c>
      <c r="D623" s="136">
        <v>121874.99999999999</v>
      </c>
    </row>
    <row r="624" spans="1:4" hidden="1" x14ac:dyDescent="0.25">
      <c r="A624" s="112">
        <v>45252</v>
      </c>
      <c r="B624" s="133" t="s">
        <v>67</v>
      </c>
      <c r="D624" s="136">
        <v>62443.5</v>
      </c>
    </row>
    <row r="625" spans="1:4" hidden="1" x14ac:dyDescent="0.25">
      <c r="A625" s="112">
        <v>45252</v>
      </c>
      <c r="B625" s="133" t="s">
        <v>397</v>
      </c>
      <c r="D625" s="136">
        <v>231000</v>
      </c>
    </row>
    <row r="626" spans="1:4" hidden="1" x14ac:dyDescent="0.25">
      <c r="A626" s="112">
        <v>45253</v>
      </c>
      <c r="B626" s="133" t="s">
        <v>294</v>
      </c>
      <c r="D626" s="136">
        <v>48752.56</v>
      </c>
    </row>
    <row r="627" spans="1:4" hidden="1" x14ac:dyDescent="0.25">
      <c r="A627" s="112">
        <v>45254</v>
      </c>
      <c r="B627" s="133" t="s">
        <v>67</v>
      </c>
      <c r="D627" s="136">
        <v>75623.62</v>
      </c>
    </row>
    <row r="628" spans="1:4" hidden="1" x14ac:dyDescent="0.25">
      <c r="A628" s="112">
        <v>45255</v>
      </c>
      <c r="B628" s="133" t="s">
        <v>295</v>
      </c>
      <c r="D628" s="136">
        <v>80254.12</v>
      </c>
    </row>
    <row r="629" spans="1:4" hidden="1" x14ac:dyDescent="0.25">
      <c r="A629" s="112">
        <v>45258</v>
      </c>
      <c r="B629" s="133" t="s">
        <v>10</v>
      </c>
      <c r="D629" s="136">
        <v>68109.299999999988</v>
      </c>
    </row>
    <row r="630" spans="1:4" hidden="1" x14ac:dyDescent="0.25">
      <c r="A630" s="112">
        <v>45260</v>
      </c>
      <c r="B630" s="133" t="s">
        <v>67</v>
      </c>
      <c r="D630" s="136">
        <v>61316.86</v>
      </c>
    </row>
    <row r="631" spans="1:4" hidden="1" x14ac:dyDescent="0.25">
      <c r="A631" s="112">
        <v>45260</v>
      </c>
      <c r="B631" s="133" t="s">
        <v>291</v>
      </c>
      <c r="D631" s="136">
        <v>31920</v>
      </c>
    </row>
    <row r="632" spans="1:4" hidden="1" x14ac:dyDescent="0.25">
      <c r="A632" s="112">
        <v>45263</v>
      </c>
      <c r="B632" s="133" t="s">
        <v>63</v>
      </c>
      <c r="D632" s="136">
        <v>27300</v>
      </c>
    </row>
    <row r="633" spans="1:4" hidden="1" x14ac:dyDescent="0.25">
      <c r="A633" s="112">
        <v>45265</v>
      </c>
      <c r="B633" s="133" t="s">
        <v>397</v>
      </c>
      <c r="D633" s="136">
        <v>249480</v>
      </c>
    </row>
    <row r="634" spans="1:4" hidden="1" x14ac:dyDescent="0.25">
      <c r="A634" s="112">
        <v>45265</v>
      </c>
      <c r="B634" s="133" t="s">
        <v>292</v>
      </c>
      <c r="D634" s="136">
        <v>121874.99999999999</v>
      </c>
    </row>
    <row r="635" spans="1:4" hidden="1" x14ac:dyDescent="0.25">
      <c r="A635" s="112">
        <v>45265</v>
      </c>
      <c r="B635" s="133" t="s">
        <v>67</v>
      </c>
      <c r="D635" s="136">
        <v>58396.800000000003</v>
      </c>
    </row>
    <row r="636" spans="1:4" hidden="1" x14ac:dyDescent="0.25">
      <c r="A636" s="112">
        <v>45265</v>
      </c>
      <c r="B636" s="133" t="s">
        <v>5</v>
      </c>
      <c r="D636" s="136">
        <v>35533.58</v>
      </c>
    </row>
    <row r="637" spans="1:4" hidden="1" x14ac:dyDescent="0.25">
      <c r="A637" s="112">
        <v>45265</v>
      </c>
      <c r="B637" s="133" t="s">
        <v>5</v>
      </c>
      <c r="D637" s="136">
        <v>63399</v>
      </c>
    </row>
    <row r="638" spans="1:4" hidden="1" x14ac:dyDescent="0.25">
      <c r="A638" s="112">
        <v>45265</v>
      </c>
      <c r="B638" s="133" t="s">
        <v>5</v>
      </c>
      <c r="D638" s="136">
        <v>87318</v>
      </c>
    </row>
    <row r="639" spans="1:4" hidden="1" x14ac:dyDescent="0.25">
      <c r="A639" s="112">
        <v>45265</v>
      </c>
      <c r="B639" s="133" t="s">
        <v>5</v>
      </c>
      <c r="D639" s="136">
        <v>84841.06</v>
      </c>
    </row>
    <row r="640" spans="1:4" hidden="1" x14ac:dyDescent="0.25">
      <c r="A640" s="112">
        <v>45265</v>
      </c>
      <c r="B640" s="133" t="s">
        <v>5</v>
      </c>
      <c r="D640" s="136">
        <v>38550.22</v>
      </c>
    </row>
    <row r="641" spans="1:4" hidden="1" x14ac:dyDescent="0.25">
      <c r="A641" s="112">
        <v>45267</v>
      </c>
      <c r="B641" s="133" t="s">
        <v>67</v>
      </c>
      <c r="D641" s="136">
        <v>76692</v>
      </c>
    </row>
    <row r="642" spans="1:4" hidden="1" x14ac:dyDescent="0.25">
      <c r="A642" s="112">
        <v>45271</v>
      </c>
      <c r="B642" s="133" t="s">
        <v>292</v>
      </c>
      <c r="D642" s="136">
        <v>121874.99999999999</v>
      </c>
    </row>
    <row r="643" spans="1:4" hidden="1" x14ac:dyDescent="0.25">
      <c r="A643" s="112">
        <v>45272</v>
      </c>
      <c r="B643" s="133" t="s">
        <v>67</v>
      </c>
      <c r="D643" s="136">
        <v>78909.600000000006</v>
      </c>
    </row>
    <row r="644" spans="1:4" hidden="1" x14ac:dyDescent="0.25">
      <c r="A644" s="112">
        <v>45274</v>
      </c>
      <c r="B644" s="133" t="s">
        <v>295</v>
      </c>
      <c r="D644" s="136">
        <v>37937.020000000004</v>
      </c>
    </row>
    <row r="645" spans="1:4" hidden="1" x14ac:dyDescent="0.25">
      <c r="A645" s="112">
        <v>45275</v>
      </c>
      <c r="B645" s="133" t="s">
        <v>67</v>
      </c>
      <c r="D645" s="136">
        <v>109033.57999999999</v>
      </c>
    </row>
    <row r="646" spans="1:4" hidden="1" x14ac:dyDescent="0.25">
      <c r="A646" s="112">
        <v>45275</v>
      </c>
      <c r="B646" s="133" t="s">
        <v>294</v>
      </c>
      <c r="D646" s="136">
        <v>22611.760000000002</v>
      </c>
    </row>
    <row r="647" spans="1:4" hidden="1" x14ac:dyDescent="0.25">
      <c r="A647" s="112">
        <v>45278</v>
      </c>
      <c r="B647" s="133" t="s">
        <v>67</v>
      </c>
      <c r="D647" s="136">
        <v>57103</v>
      </c>
    </row>
    <row r="648" spans="1:4" hidden="1" x14ac:dyDescent="0.25">
      <c r="A648" s="112">
        <v>45278</v>
      </c>
      <c r="B648" s="133" t="s">
        <v>67</v>
      </c>
      <c r="D648" s="136">
        <v>64167.08</v>
      </c>
    </row>
    <row r="649" spans="1:4" ht="15.75" hidden="1" x14ac:dyDescent="0.25">
      <c r="A649" s="165">
        <v>45209</v>
      </c>
      <c r="B649" s="57" t="s">
        <v>73</v>
      </c>
      <c r="D649" s="114">
        <v>10000</v>
      </c>
    </row>
    <row r="650" spans="1:4" ht="15.75" hidden="1" x14ac:dyDescent="0.25">
      <c r="A650" s="167">
        <v>45215</v>
      </c>
      <c r="B650" s="57" t="s">
        <v>9</v>
      </c>
      <c r="D650" s="121">
        <v>16584</v>
      </c>
    </row>
    <row r="651" spans="1:4" ht="15.75" hidden="1" x14ac:dyDescent="0.25">
      <c r="A651" s="167">
        <v>45215</v>
      </c>
      <c r="B651" s="57" t="s">
        <v>9</v>
      </c>
      <c r="D651" s="121">
        <v>2064</v>
      </c>
    </row>
    <row r="652" spans="1:4" ht="15.75" hidden="1" x14ac:dyDescent="0.25">
      <c r="A652" s="167">
        <v>45220</v>
      </c>
      <c r="B652" s="57" t="s">
        <v>399</v>
      </c>
      <c r="D652" s="121">
        <v>200000</v>
      </c>
    </row>
    <row r="653" spans="1:4" ht="15.75" hidden="1" x14ac:dyDescent="0.25">
      <c r="A653" s="167">
        <v>45236</v>
      </c>
      <c r="B653" s="57" t="s">
        <v>73</v>
      </c>
      <c r="D653" s="121">
        <v>5000</v>
      </c>
    </row>
    <row r="654" spans="1:4" ht="15.75" hidden="1" x14ac:dyDescent="0.25">
      <c r="A654" s="167">
        <v>45250</v>
      </c>
      <c r="B654" s="57" t="s">
        <v>399</v>
      </c>
      <c r="D654" s="121">
        <v>300000</v>
      </c>
    </row>
    <row r="655" spans="1:4" ht="15.75" hidden="1" x14ac:dyDescent="0.25">
      <c r="A655" s="167">
        <v>45264</v>
      </c>
      <c r="B655" s="57" t="s">
        <v>388</v>
      </c>
      <c r="D655" s="121">
        <v>1000000</v>
      </c>
    </row>
    <row r="656" spans="1:4" ht="15.75" hidden="1" x14ac:dyDescent="0.25">
      <c r="A656" s="167">
        <v>45264</v>
      </c>
      <c r="B656" s="57" t="s">
        <v>389</v>
      </c>
      <c r="D656" s="121">
        <v>600000</v>
      </c>
    </row>
    <row r="657" spans="1:4" ht="15.75" hidden="1" x14ac:dyDescent="0.25">
      <c r="A657" s="167">
        <v>45264</v>
      </c>
      <c r="B657" s="57" t="s">
        <v>390</v>
      </c>
      <c r="D657" s="121">
        <v>400000</v>
      </c>
    </row>
    <row r="658" spans="1:4" ht="15.75" hidden="1" x14ac:dyDescent="0.25">
      <c r="A658" s="167">
        <v>45264</v>
      </c>
      <c r="B658" s="57" t="s">
        <v>391</v>
      </c>
      <c r="D658" s="121">
        <v>700000</v>
      </c>
    </row>
    <row r="659" spans="1:4" ht="15.75" hidden="1" x14ac:dyDescent="0.25">
      <c r="A659" s="167">
        <v>45264</v>
      </c>
      <c r="B659" s="57" t="s">
        <v>392</v>
      </c>
      <c r="D659" s="121">
        <v>800000</v>
      </c>
    </row>
    <row r="660" spans="1:4" ht="15.75" hidden="1" x14ac:dyDescent="0.25">
      <c r="A660" s="167">
        <v>45264</v>
      </c>
      <c r="B660" s="57" t="s">
        <v>393</v>
      </c>
      <c r="D660" s="121">
        <v>500000</v>
      </c>
    </row>
    <row r="661" spans="1:4" ht="15.75" hidden="1" x14ac:dyDescent="0.25">
      <c r="A661" s="167">
        <v>45265</v>
      </c>
      <c r="B661" s="57" t="s">
        <v>73</v>
      </c>
      <c r="D661" s="121">
        <v>5000</v>
      </c>
    </row>
    <row r="662" spans="1:4" ht="15.75" hidden="1" x14ac:dyDescent="0.25">
      <c r="A662" s="167">
        <v>45279</v>
      </c>
      <c r="B662" s="57" t="s">
        <v>394</v>
      </c>
      <c r="D662" s="121">
        <v>200000</v>
      </c>
    </row>
    <row r="663" spans="1:4" ht="15.75" hidden="1" x14ac:dyDescent="0.25">
      <c r="A663" s="165">
        <v>45217</v>
      </c>
      <c r="B663" s="125" t="s">
        <v>271</v>
      </c>
      <c r="D663" s="121">
        <v>61500</v>
      </c>
    </row>
    <row r="664" spans="1:4" ht="15.75" hidden="1" x14ac:dyDescent="0.25">
      <c r="A664" s="167">
        <v>45239</v>
      </c>
      <c r="B664" s="125" t="s">
        <v>310</v>
      </c>
      <c r="D664" s="121">
        <v>2500000</v>
      </c>
    </row>
    <row r="665" spans="1:4" ht="16.5" hidden="1" thickBot="1" x14ac:dyDescent="0.3">
      <c r="A665" s="166">
        <v>45264</v>
      </c>
      <c r="B665" s="125" t="s">
        <v>310</v>
      </c>
      <c r="D665" s="121">
        <v>847458</v>
      </c>
    </row>
    <row r="666" spans="1:4" ht="15.75" hidden="1" x14ac:dyDescent="0.25">
      <c r="A666" s="77">
        <v>45169</v>
      </c>
      <c r="B666" s="125" t="s">
        <v>310</v>
      </c>
      <c r="D666" s="1">
        <v>23600000</v>
      </c>
    </row>
    <row r="667" spans="1:4" ht="15.75" hidden="1" x14ac:dyDescent="0.25">
      <c r="A667" s="112">
        <v>45139</v>
      </c>
      <c r="B667" s="125" t="s">
        <v>405</v>
      </c>
      <c r="D667" s="1">
        <v>291060</v>
      </c>
    </row>
    <row r="668" spans="1:4" ht="15.75" hidden="1" x14ac:dyDescent="0.25">
      <c r="A668" s="112">
        <v>45140</v>
      </c>
      <c r="B668" s="125" t="s">
        <v>406</v>
      </c>
      <c r="D668" s="1">
        <v>181440</v>
      </c>
    </row>
    <row r="669" spans="1:4" ht="15.75" hidden="1" x14ac:dyDescent="0.25">
      <c r="A669" s="112">
        <v>45141</v>
      </c>
      <c r="B669" s="125" t="s">
        <v>407</v>
      </c>
      <c r="D669" s="1">
        <v>295680</v>
      </c>
    </row>
    <row r="670" spans="1:4" ht="15.75" hidden="1" x14ac:dyDescent="0.25">
      <c r="A670" s="112">
        <v>45142</v>
      </c>
      <c r="B670" s="125" t="s">
        <v>408</v>
      </c>
      <c r="D670" s="1">
        <v>97650</v>
      </c>
    </row>
    <row r="671" spans="1:4" ht="15.75" hidden="1" x14ac:dyDescent="0.25">
      <c r="A671" s="112">
        <v>45143</v>
      </c>
      <c r="B671" s="125" t="s">
        <v>409</v>
      </c>
      <c r="D671" s="1">
        <v>291060</v>
      </c>
    </row>
    <row r="672" spans="1:4" ht="15.75" hidden="1" x14ac:dyDescent="0.25">
      <c r="A672" s="112">
        <v>45144</v>
      </c>
      <c r="B672" s="125" t="s">
        <v>410</v>
      </c>
      <c r="D672" s="1">
        <v>100800</v>
      </c>
    </row>
    <row r="673" spans="1:4" ht="15.75" hidden="1" x14ac:dyDescent="0.25">
      <c r="A673" s="112">
        <v>45145</v>
      </c>
      <c r="B673" s="125" t="s">
        <v>411</v>
      </c>
      <c r="D673" s="1">
        <v>253260</v>
      </c>
    </row>
    <row r="674" spans="1:4" ht="15.75" hidden="1" x14ac:dyDescent="0.25">
      <c r="A674" s="112">
        <v>45147</v>
      </c>
      <c r="B674" s="125" t="s">
        <v>412</v>
      </c>
      <c r="D674" s="1">
        <v>76800</v>
      </c>
    </row>
    <row r="675" spans="1:4" ht="15.75" hidden="1" x14ac:dyDescent="0.25">
      <c r="A675" s="112">
        <v>45148</v>
      </c>
      <c r="B675" s="125" t="s">
        <v>413</v>
      </c>
      <c r="D675" s="1">
        <v>31200</v>
      </c>
    </row>
    <row r="676" spans="1:4" ht="15.75" hidden="1" x14ac:dyDescent="0.25">
      <c r="A676" s="112">
        <v>45149</v>
      </c>
      <c r="B676" s="125" t="s">
        <v>414</v>
      </c>
      <c r="D676" s="1">
        <v>25200</v>
      </c>
    </row>
    <row r="677" spans="1:4" ht="15.75" hidden="1" x14ac:dyDescent="0.25">
      <c r="A677" s="112">
        <v>45149</v>
      </c>
      <c r="B677" s="125" t="s">
        <v>415</v>
      </c>
      <c r="D677" s="1">
        <v>151680</v>
      </c>
    </row>
    <row r="678" spans="1:4" ht="15.75" hidden="1" x14ac:dyDescent="0.25">
      <c r="A678" s="112">
        <v>45150</v>
      </c>
      <c r="B678" s="125" t="s">
        <v>73</v>
      </c>
      <c r="D678" s="1">
        <v>4332</v>
      </c>
    </row>
    <row r="679" spans="1:4" ht="15.75" hidden="1" x14ac:dyDescent="0.25">
      <c r="A679" s="112">
        <v>45150</v>
      </c>
      <c r="B679" s="125" t="s">
        <v>416</v>
      </c>
      <c r="D679" s="1">
        <v>109800</v>
      </c>
    </row>
    <row r="680" spans="1:4" ht="15.75" hidden="1" x14ac:dyDescent="0.25">
      <c r="A680" s="112">
        <v>45154</v>
      </c>
      <c r="B680" s="125" t="s">
        <v>9</v>
      </c>
      <c r="D680" s="1">
        <v>5976</v>
      </c>
    </row>
    <row r="681" spans="1:4" ht="15.75" hidden="1" x14ac:dyDescent="0.25">
      <c r="A681" s="112">
        <v>45160</v>
      </c>
      <c r="B681" s="125" t="s">
        <v>417</v>
      </c>
      <c r="D681" s="1">
        <v>1250000</v>
      </c>
    </row>
    <row r="682" spans="1:4" ht="15.75" hidden="1" x14ac:dyDescent="0.25">
      <c r="A682" s="112">
        <v>45160</v>
      </c>
      <c r="B682" s="125" t="s">
        <v>418</v>
      </c>
      <c r="D682" s="1">
        <v>1250000</v>
      </c>
    </row>
    <row r="683" spans="1:4" x14ac:dyDescent="0.25">
      <c r="A683" s="185">
        <v>45199</v>
      </c>
      <c r="B683" s="186" t="s">
        <v>395</v>
      </c>
      <c r="D683" s="187">
        <v>178471.87999999998</v>
      </c>
    </row>
    <row r="684" spans="1:4" x14ac:dyDescent="0.25">
      <c r="A684" s="185">
        <v>45195</v>
      </c>
      <c r="B684" s="186" t="s">
        <v>287</v>
      </c>
      <c r="D684" s="187">
        <v>111360</v>
      </c>
    </row>
    <row r="685" spans="1:4" x14ac:dyDescent="0.25">
      <c r="A685" s="185">
        <v>45175</v>
      </c>
      <c r="B685" s="186" t="s">
        <v>67</v>
      </c>
      <c r="D685" s="187">
        <v>43540.880000000005</v>
      </c>
    </row>
    <row r="686" spans="1:4" x14ac:dyDescent="0.25">
      <c r="A686" s="185">
        <v>45184</v>
      </c>
      <c r="B686" s="186" t="s">
        <v>5</v>
      </c>
      <c r="D686" s="187">
        <v>97585.959999999992</v>
      </c>
    </row>
    <row r="687" spans="1:4" x14ac:dyDescent="0.25">
      <c r="A687" s="185">
        <v>45184</v>
      </c>
      <c r="B687" s="186" t="s">
        <v>5</v>
      </c>
      <c r="D687" s="187">
        <v>79525.959999999992</v>
      </c>
    </row>
    <row r="688" spans="1:4" x14ac:dyDescent="0.25">
      <c r="A688" s="185">
        <v>45184</v>
      </c>
      <c r="B688" s="186" t="s">
        <v>5</v>
      </c>
      <c r="D688" s="187">
        <v>79206.22</v>
      </c>
    </row>
    <row r="689" spans="1:4" x14ac:dyDescent="0.25">
      <c r="A689" s="185">
        <v>45184</v>
      </c>
      <c r="B689" s="186" t="s">
        <v>5</v>
      </c>
      <c r="D689" s="187">
        <v>81307.799999999988</v>
      </c>
    </row>
    <row r="690" spans="1:4" x14ac:dyDescent="0.25">
      <c r="A690" s="185">
        <v>45190</v>
      </c>
      <c r="B690" s="186" t="s">
        <v>10</v>
      </c>
      <c r="D690" s="187">
        <v>90147.760000000009</v>
      </c>
    </row>
    <row r="691" spans="1:4" x14ac:dyDescent="0.25">
      <c r="A691" s="185">
        <v>45197</v>
      </c>
      <c r="B691" s="186" t="s">
        <v>67</v>
      </c>
      <c r="D691" s="187">
        <v>56758.28</v>
      </c>
    </row>
    <row r="692" spans="1:4" x14ac:dyDescent="0.25">
      <c r="A692" s="185">
        <v>45198</v>
      </c>
      <c r="B692" s="186" t="s">
        <v>292</v>
      </c>
      <c r="D692" s="187">
        <v>119249.99999999999</v>
      </c>
    </row>
    <row r="693" spans="1:4" x14ac:dyDescent="0.25">
      <c r="A693" s="185">
        <v>45199</v>
      </c>
      <c r="B693" s="186" t="s">
        <v>291</v>
      </c>
      <c r="D693" s="187">
        <v>23940</v>
      </c>
    </row>
    <row r="694" spans="1:4" x14ac:dyDescent="0.25">
      <c r="A694" s="185">
        <v>45199</v>
      </c>
      <c r="B694" s="186" t="s">
        <v>67</v>
      </c>
      <c r="D694" s="187">
        <v>34934.559999999998</v>
      </c>
    </row>
    <row r="695" spans="1:4" x14ac:dyDescent="0.25">
      <c r="A695" s="185">
        <v>45199</v>
      </c>
      <c r="B695" s="186" t="s">
        <v>10</v>
      </c>
      <c r="D695" s="187">
        <v>86832.9</v>
      </c>
    </row>
    <row r="696" spans="1:4" x14ac:dyDescent="0.25">
      <c r="A696" s="185">
        <v>45199</v>
      </c>
      <c r="B696" s="186" t="s">
        <v>5</v>
      </c>
      <c r="D696" s="187">
        <v>83197.279999999999</v>
      </c>
    </row>
    <row r="697" spans="1:4" x14ac:dyDescent="0.25">
      <c r="A697" s="185">
        <v>45199</v>
      </c>
      <c r="B697" s="186" t="s">
        <v>5</v>
      </c>
      <c r="D697" s="187">
        <v>89389.66</v>
      </c>
    </row>
    <row r="698" spans="1:4" x14ac:dyDescent="0.25">
      <c r="A698" s="185">
        <v>45199</v>
      </c>
      <c r="B698" s="186" t="s">
        <v>5</v>
      </c>
      <c r="D698" s="187">
        <v>53573.100000000006</v>
      </c>
    </row>
    <row r="699" spans="1:4" x14ac:dyDescent="0.25">
      <c r="A699" s="185">
        <v>45177</v>
      </c>
      <c r="B699" s="186" t="s">
        <v>3</v>
      </c>
      <c r="D699" s="187">
        <v>10804.080000000002</v>
      </c>
    </row>
    <row r="700" spans="1:4" x14ac:dyDescent="0.25">
      <c r="A700" s="185">
        <v>45186</v>
      </c>
      <c r="B700" s="186" t="s">
        <v>284</v>
      </c>
      <c r="D700" s="187">
        <v>106200</v>
      </c>
    </row>
    <row r="701" spans="1:4" x14ac:dyDescent="0.25">
      <c r="A701" s="185">
        <v>45192</v>
      </c>
      <c r="B701" s="186" t="s">
        <v>3</v>
      </c>
      <c r="D701" s="187">
        <v>1198.8800000000001</v>
      </c>
    </row>
    <row r="702" spans="1:4" x14ac:dyDescent="0.25">
      <c r="A702" s="185">
        <v>45197</v>
      </c>
      <c r="B702" s="186" t="s">
        <v>287</v>
      </c>
      <c r="D702" s="187">
        <v>489241.59999999998</v>
      </c>
    </row>
    <row r="703" spans="1:4" ht="15.75" x14ac:dyDescent="0.25">
      <c r="A703" s="167">
        <v>45293</v>
      </c>
      <c r="B703" s="57" t="s">
        <v>73</v>
      </c>
      <c r="D703" s="129">
        <v>5000</v>
      </c>
    </row>
    <row r="704" spans="1:4" ht="15.75" x14ac:dyDescent="0.25">
      <c r="A704" s="167">
        <v>45301</v>
      </c>
      <c r="B704" s="57" t="s">
        <v>311</v>
      </c>
      <c r="D704" s="129">
        <v>2500</v>
      </c>
    </row>
    <row r="705" spans="1:4" ht="15.75" x14ac:dyDescent="0.25">
      <c r="A705" s="167">
        <v>45306</v>
      </c>
      <c r="B705" s="57" t="s">
        <v>312</v>
      </c>
      <c r="D705" s="129">
        <v>250000</v>
      </c>
    </row>
    <row r="706" spans="1:4" ht="15.75" x14ac:dyDescent="0.25">
      <c r="A706" s="167">
        <v>45306</v>
      </c>
      <c r="B706" s="57" t="s">
        <v>399</v>
      </c>
      <c r="D706" s="129">
        <v>250000</v>
      </c>
    </row>
    <row r="707" spans="1:4" ht="15.75" x14ac:dyDescent="0.25">
      <c r="A707" s="167">
        <v>45307</v>
      </c>
      <c r="B707" s="57" t="s">
        <v>394</v>
      </c>
      <c r="D707" s="129">
        <v>400000</v>
      </c>
    </row>
    <row r="708" spans="1:4" ht="15.75" x14ac:dyDescent="0.25">
      <c r="A708" s="167">
        <v>45320</v>
      </c>
      <c r="B708" s="57" t="s">
        <v>429</v>
      </c>
      <c r="D708" s="129">
        <v>500000</v>
      </c>
    </row>
    <row r="709" spans="1:4" ht="15.75" x14ac:dyDescent="0.25">
      <c r="A709" s="167">
        <v>45323</v>
      </c>
      <c r="B709" s="57" t="s">
        <v>73</v>
      </c>
      <c r="D709" s="129">
        <v>5000</v>
      </c>
    </row>
    <row r="710" spans="1:4" ht="15.75" x14ac:dyDescent="0.25">
      <c r="A710" s="167">
        <v>45332</v>
      </c>
      <c r="B710" s="57" t="s">
        <v>9</v>
      </c>
      <c r="D710" s="129">
        <v>14616</v>
      </c>
    </row>
    <row r="711" spans="1:4" ht="15.75" x14ac:dyDescent="0.25">
      <c r="A711" s="167">
        <v>45334</v>
      </c>
      <c r="B711" s="57" t="s">
        <v>392</v>
      </c>
      <c r="D711" s="129">
        <v>220800</v>
      </c>
    </row>
    <row r="712" spans="1:4" ht="15.75" x14ac:dyDescent="0.25">
      <c r="A712" s="167">
        <v>45334</v>
      </c>
      <c r="B712" s="57" t="s">
        <v>430</v>
      </c>
      <c r="D712" s="129">
        <v>223250</v>
      </c>
    </row>
    <row r="713" spans="1:4" ht="15.75" x14ac:dyDescent="0.25">
      <c r="A713" s="167">
        <v>45334</v>
      </c>
      <c r="B713" s="57" t="s">
        <v>431</v>
      </c>
      <c r="D713" s="129">
        <v>957000</v>
      </c>
    </row>
    <row r="714" spans="1:4" ht="15.75" x14ac:dyDescent="0.25">
      <c r="A714" s="167">
        <v>45334</v>
      </c>
      <c r="B714" s="57" t="s">
        <v>432</v>
      </c>
      <c r="D714" s="129">
        <v>225000</v>
      </c>
    </row>
    <row r="715" spans="1:4" ht="15.75" x14ac:dyDescent="0.25">
      <c r="A715" s="167">
        <v>45334</v>
      </c>
      <c r="B715" s="57" t="s">
        <v>433</v>
      </c>
      <c r="D715" s="129">
        <v>220000</v>
      </c>
    </row>
    <row r="716" spans="1:4" ht="15.75" x14ac:dyDescent="0.25">
      <c r="A716" s="167">
        <v>45334</v>
      </c>
      <c r="B716" s="57" t="s">
        <v>434</v>
      </c>
      <c r="D716" s="129">
        <v>250200</v>
      </c>
    </row>
    <row r="717" spans="1:4" ht="15.75" x14ac:dyDescent="0.25">
      <c r="A717" s="167">
        <v>45334</v>
      </c>
      <c r="B717" s="57" t="s">
        <v>435</v>
      </c>
      <c r="D717" s="129">
        <v>210200</v>
      </c>
    </row>
    <row r="718" spans="1:4" ht="15.75" x14ac:dyDescent="0.25">
      <c r="A718" s="167">
        <v>45334</v>
      </c>
      <c r="B718" s="57" t="s">
        <v>436</v>
      </c>
      <c r="D718" s="129">
        <v>225500</v>
      </c>
    </row>
    <row r="719" spans="1:4" ht="15.75" x14ac:dyDescent="0.25">
      <c r="A719" s="167">
        <v>45334</v>
      </c>
      <c r="B719" s="57" t="s">
        <v>437</v>
      </c>
      <c r="D719" s="129">
        <v>234050</v>
      </c>
    </row>
    <row r="720" spans="1:4" ht="15.75" x14ac:dyDescent="0.25">
      <c r="A720" s="167">
        <v>45334</v>
      </c>
      <c r="B720" s="57" t="s">
        <v>438</v>
      </c>
      <c r="D720" s="129">
        <v>200500</v>
      </c>
    </row>
    <row r="721" spans="1:4" ht="15.75" x14ac:dyDescent="0.25">
      <c r="A721" s="167">
        <v>45334</v>
      </c>
      <c r="B721" s="57" t="s">
        <v>439</v>
      </c>
      <c r="D721" s="129">
        <v>500000</v>
      </c>
    </row>
    <row r="722" spans="1:4" ht="15.75" x14ac:dyDescent="0.25">
      <c r="A722" s="167">
        <v>45334</v>
      </c>
      <c r="B722" s="57" t="s">
        <v>440</v>
      </c>
      <c r="D722" s="129">
        <v>957000</v>
      </c>
    </row>
    <row r="723" spans="1:4" ht="15.75" x14ac:dyDescent="0.25">
      <c r="A723" s="167">
        <v>45337</v>
      </c>
      <c r="B723" s="57" t="s">
        <v>394</v>
      </c>
      <c r="D723" s="129">
        <v>500000</v>
      </c>
    </row>
    <row r="724" spans="1:4" ht="15.75" x14ac:dyDescent="0.25">
      <c r="A724" s="167">
        <v>45340</v>
      </c>
      <c r="B724" s="57" t="s">
        <v>441</v>
      </c>
      <c r="D724" s="129">
        <v>469865</v>
      </c>
    </row>
    <row r="725" spans="1:4" ht="15.75" x14ac:dyDescent="0.25">
      <c r="A725" s="167">
        <v>45341</v>
      </c>
      <c r="B725" s="57" t="s">
        <v>442</v>
      </c>
      <c r="D725" s="129">
        <v>650000</v>
      </c>
    </row>
    <row r="726" spans="1:4" ht="15.75" x14ac:dyDescent="0.25">
      <c r="A726" s="167">
        <v>45341</v>
      </c>
      <c r="B726" s="57" t="s">
        <v>443</v>
      </c>
      <c r="D726" s="129">
        <v>850000</v>
      </c>
    </row>
    <row r="727" spans="1:4" ht="15.75" x14ac:dyDescent="0.25">
      <c r="A727" s="167">
        <v>45341</v>
      </c>
      <c r="B727" s="57" t="s">
        <v>444</v>
      </c>
      <c r="D727" s="129">
        <v>650000</v>
      </c>
    </row>
    <row r="728" spans="1:4" ht="15.75" x14ac:dyDescent="0.25">
      <c r="A728" s="167">
        <v>45352</v>
      </c>
      <c r="B728" s="57" t="s">
        <v>73</v>
      </c>
      <c r="D728" s="129">
        <v>5000</v>
      </c>
    </row>
    <row r="729" spans="1:4" ht="15.75" x14ac:dyDescent="0.25">
      <c r="A729" s="167">
        <v>45353</v>
      </c>
      <c r="B729" s="57" t="s">
        <v>9</v>
      </c>
      <c r="D729" s="129">
        <v>7800</v>
      </c>
    </row>
    <row r="730" spans="1:4" ht="15.75" x14ac:dyDescent="0.25">
      <c r="A730" s="167">
        <v>45355</v>
      </c>
      <c r="B730" s="57" t="s">
        <v>445</v>
      </c>
      <c r="D730" s="129">
        <v>200693</v>
      </c>
    </row>
    <row r="731" spans="1:4" ht="15.75" x14ac:dyDescent="0.25">
      <c r="A731" s="167">
        <v>45364</v>
      </c>
      <c r="B731" s="57" t="s">
        <v>446</v>
      </c>
      <c r="D731" s="129">
        <v>220800</v>
      </c>
    </row>
    <row r="732" spans="1:4" ht="15.75" x14ac:dyDescent="0.25">
      <c r="A732" s="167">
        <v>45364</v>
      </c>
      <c r="B732" s="57" t="s">
        <v>447</v>
      </c>
      <c r="D732" s="129">
        <v>576500</v>
      </c>
    </row>
    <row r="733" spans="1:4" ht="15.75" x14ac:dyDescent="0.25">
      <c r="A733" s="167">
        <v>45364</v>
      </c>
      <c r="B733" s="57" t="s">
        <v>448</v>
      </c>
      <c r="D733" s="129">
        <v>216211</v>
      </c>
    </row>
    <row r="734" spans="1:4" ht="15.75" x14ac:dyDescent="0.25">
      <c r="A734" s="167">
        <v>45366</v>
      </c>
      <c r="B734" s="57" t="s">
        <v>312</v>
      </c>
      <c r="D734" s="129">
        <v>400000</v>
      </c>
    </row>
    <row r="735" spans="1:4" ht="15.75" x14ac:dyDescent="0.25">
      <c r="A735" s="167">
        <v>45366</v>
      </c>
      <c r="B735" s="57" t="s">
        <v>399</v>
      </c>
      <c r="D735" s="129">
        <v>600000</v>
      </c>
    </row>
    <row r="736" spans="1:4" ht="15.75" x14ac:dyDescent="0.25">
      <c r="A736" s="167">
        <v>45366</v>
      </c>
      <c r="B736" s="57" t="s">
        <v>441</v>
      </c>
      <c r="D736" s="129">
        <v>499000</v>
      </c>
    </row>
    <row r="737" spans="1:4" ht="15.75" x14ac:dyDescent="0.25">
      <c r="A737" s="167">
        <v>45366</v>
      </c>
      <c r="B737" s="57" t="s">
        <v>449</v>
      </c>
      <c r="D737" s="129">
        <v>292043</v>
      </c>
    </row>
    <row r="738" spans="1:4" ht="15.75" x14ac:dyDescent="0.25">
      <c r="A738" s="167">
        <v>45366</v>
      </c>
      <c r="B738" s="57" t="s">
        <v>437</v>
      </c>
      <c r="D738" s="129">
        <v>292043</v>
      </c>
    </row>
    <row r="739" spans="1:4" ht="15.75" x14ac:dyDescent="0.25">
      <c r="A739" s="167">
        <v>45366</v>
      </c>
      <c r="B739" s="57" t="s">
        <v>450</v>
      </c>
      <c r="D739" s="129">
        <v>322493</v>
      </c>
    </row>
    <row r="740" spans="1:4" ht="15.75" x14ac:dyDescent="0.25">
      <c r="A740" s="167">
        <v>45366</v>
      </c>
      <c r="B740" s="57" t="s">
        <v>451</v>
      </c>
      <c r="D740" s="129">
        <v>322493</v>
      </c>
    </row>
    <row r="741" spans="1:4" ht="15.75" x14ac:dyDescent="0.25">
      <c r="A741" s="167">
        <v>45366</v>
      </c>
      <c r="B741" s="57" t="s">
        <v>452</v>
      </c>
      <c r="D741" s="129">
        <v>322493</v>
      </c>
    </row>
    <row r="742" spans="1:4" ht="15.75" x14ac:dyDescent="0.25">
      <c r="A742" s="167">
        <v>45366</v>
      </c>
      <c r="B742" s="57" t="s">
        <v>453</v>
      </c>
      <c r="D742" s="129">
        <v>322493</v>
      </c>
    </row>
    <row r="743" spans="1:4" ht="15.75" x14ac:dyDescent="0.25">
      <c r="A743" s="167">
        <v>45366</v>
      </c>
      <c r="B743" s="57" t="s">
        <v>393</v>
      </c>
      <c r="D743" s="129">
        <v>322493</v>
      </c>
    </row>
    <row r="744" spans="1:4" ht="15.75" x14ac:dyDescent="0.25">
      <c r="A744" s="167">
        <v>45366</v>
      </c>
      <c r="B744" s="57" t="s">
        <v>431</v>
      </c>
      <c r="D744" s="129">
        <v>202467</v>
      </c>
    </row>
    <row r="745" spans="1:4" ht="15.75" x14ac:dyDescent="0.25">
      <c r="A745" s="167">
        <v>45366</v>
      </c>
      <c r="B745" s="57" t="s">
        <v>436</v>
      </c>
      <c r="D745" s="129">
        <v>292043</v>
      </c>
    </row>
    <row r="746" spans="1:4" ht="15.75" x14ac:dyDescent="0.25">
      <c r="A746" s="167">
        <v>45366</v>
      </c>
      <c r="B746" s="57" t="s">
        <v>442</v>
      </c>
      <c r="D746" s="129">
        <v>600000</v>
      </c>
    </row>
    <row r="747" spans="1:4" ht="15.75" x14ac:dyDescent="0.25">
      <c r="A747" s="167">
        <v>45366</v>
      </c>
      <c r="B747" s="57" t="s">
        <v>434</v>
      </c>
      <c r="D747" s="129">
        <v>508848</v>
      </c>
    </row>
    <row r="748" spans="1:4" ht="15.75" x14ac:dyDescent="0.25">
      <c r="A748" s="167">
        <v>45366</v>
      </c>
      <c r="B748" s="57" t="s">
        <v>432</v>
      </c>
      <c r="D748" s="129">
        <v>508848</v>
      </c>
    </row>
    <row r="749" spans="1:4" ht="15.75" x14ac:dyDescent="0.25">
      <c r="A749" s="167">
        <v>45366</v>
      </c>
      <c r="B749" s="57" t="s">
        <v>454</v>
      </c>
      <c r="D749" s="129">
        <v>500000</v>
      </c>
    </row>
    <row r="750" spans="1:4" ht="15.75" x14ac:dyDescent="0.25">
      <c r="A750" s="167">
        <v>45366</v>
      </c>
      <c r="B750" s="57" t="s">
        <v>438</v>
      </c>
      <c r="D750" s="129">
        <v>200000</v>
      </c>
    </row>
    <row r="751" spans="1:4" ht="15.75" x14ac:dyDescent="0.25">
      <c r="A751" s="167">
        <v>45366</v>
      </c>
      <c r="B751" s="57" t="s">
        <v>394</v>
      </c>
      <c r="D751" s="129">
        <v>500000</v>
      </c>
    </row>
    <row r="752" spans="1:4" ht="15.75" x14ac:dyDescent="0.25">
      <c r="A752" s="167">
        <v>45366</v>
      </c>
      <c r="B752" s="57" t="s">
        <v>440</v>
      </c>
      <c r="D752" s="129">
        <v>322493</v>
      </c>
    </row>
    <row r="753" spans="1:4" ht="15.75" x14ac:dyDescent="0.25">
      <c r="A753" s="167">
        <v>45377</v>
      </c>
      <c r="B753" s="57" t="s">
        <v>435</v>
      </c>
      <c r="D753" s="129">
        <v>223250</v>
      </c>
    </row>
    <row r="754" spans="1:4" ht="15.75" x14ac:dyDescent="0.25">
      <c r="A754" s="167">
        <v>45377</v>
      </c>
      <c r="B754" s="57" t="s">
        <v>455</v>
      </c>
      <c r="D754" s="129">
        <v>850000</v>
      </c>
    </row>
    <row r="755" spans="1:4" ht="15.75" x14ac:dyDescent="0.25">
      <c r="A755" s="167">
        <v>45382</v>
      </c>
      <c r="B755" s="57" t="s">
        <v>456</v>
      </c>
      <c r="D755" s="129">
        <v>36200</v>
      </c>
    </row>
    <row r="756" spans="1:4" ht="15.75" x14ac:dyDescent="0.25">
      <c r="A756" s="167">
        <v>45382</v>
      </c>
      <c r="B756" s="57" t="s">
        <v>457</v>
      </c>
      <c r="D756" s="129">
        <v>35185</v>
      </c>
    </row>
    <row r="757" spans="1:4" ht="15.75" x14ac:dyDescent="0.25">
      <c r="A757" s="167">
        <v>45382</v>
      </c>
      <c r="B757" s="57" t="s">
        <v>457</v>
      </c>
      <c r="D757" s="129">
        <v>64569</v>
      </c>
    </row>
    <row r="758" spans="1:4" ht="16.5" thickBot="1" x14ac:dyDescent="0.3">
      <c r="A758" s="166">
        <v>45382</v>
      </c>
      <c r="B758" s="162" t="s">
        <v>457</v>
      </c>
      <c r="D758" s="164">
        <v>43852</v>
      </c>
    </row>
    <row r="759" spans="1:4" ht="15.75" x14ac:dyDescent="0.25">
      <c r="A759" s="165">
        <v>45306</v>
      </c>
      <c r="B759" s="161" t="s">
        <v>310</v>
      </c>
      <c r="D759" s="163">
        <v>1271186</v>
      </c>
    </row>
    <row r="760" spans="1:4" ht="15.75" x14ac:dyDescent="0.25">
      <c r="A760" s="167">
        <v>45335</v>
      </c>
      <c r="B760" s="57" t="s">
        <v>310</v>
      </c>
      <c r="D760" s="129">
        <v>2118644</v>
      </c>
    </row>
    <row r="761" spans="1:4" ht="15.75" x14ac:dyDescent="0.25">
      <c r="A761" s="167">
        <v>45337</v>
      </c>
      <c r="B761" s="57" t="s">
        <v>458</v>
      </c>
      <c r="D761" s="129">
        <v>3805084.75</v>
      </c>
    </row>
    <row r="762" spans="1:4" ht="15.75" x14ac:dyDescent="0.25">
      <c r="A762" s="167">
        <v>45344</v>
      </c>
      <c r="B762" s="57" t="s">
        <v>459</v>
      </c>
      <c r="D762" s="129">
        <v>1000000</v>
      </c>
    </row>
    <row r="763" spans="1:4" ht="15.75" x14ac:dyDescent="0.25">
      <c r="A763" s="167">
        <v>45346</v>
      </c>
      <c r="B763" s="57" t="s">
        <v>460</v>
      </c>
      <c r="D763" s="129">
        <v>200693</v>
      </c>
    </row>
    <row r="764" spans="1:4" ht="15.75" x14ac:dyDescent="0.25">
      <c r="A764" s="167">
        <v>45352</v>
      </c>
      <c r="B764" s="57" t="s">
        <v>461</v>
      </c>
      <c r="D764" s="129">
        <v>296133.89</v>
      </c>
    </row>
    <row r="765" spans="1:4" ht="15.75" x14ac:dyDescent="0.25">
      <c r="A765" s="167">
        <v>45352</v>
      </c>
      <c r="B765" s="57" t="s">
        <v>462</v>
      </c>
      <c r="D765" s="129">
        <v>500000</v>
      </c>
    </row>
    <row r="766" spans="1:4" ht="15.75" x14ac:dyDescent="0.25">
      <c r="A766" s="167">
        <v>45366</v>
      </c>
      <c r="B766" s="57" t="s">
        <v>310</v>
      </c>
      <c r="D766" s="129">
        <v>4240000</v>
      </c>
    </row>
    <row r="767" spans="1:4" ht="15.75" x14ac:dyDescent="0.25">
      <c r="A767" s="167">
        <v>45366</v>
      </c>
      <c r="B767" s="57" t="s">
        <v>458</v>
      </c>
      <c r="D767" s="129">
        <v>8450136</v>
      </c>
    </row>
    <row r="768" spans="1:4" ht="16.5" thickBot="1" x14ac:dyDescent="0.3">
      <c r="A768" s="166">
        <v>45372</v>
      </c>
      <c r="B768" s="162" t="s">
        <v>463</v>
      </c>
      <c r="D768" s="164">
        <v>500000</v>
      </c>
    </row>
    <row r="769" spans="1:4" x14ac:dyDescent="0.25">
      <c r="A769" s="111">
        <v>45292</v>
      </c>
      <c r="B769" s="191" t="s">
        <v>5</v>
      </c>
      <c r="D769" s="136">
        <v>64601.600000000006</v>
      </c>
    </row>
    <row r="770" spans="1:4" x14ac:dyDescent="0.25">
      <c r="A770" s="112">
        <v>45292</v>
      </c>
      <c r="B770" s="192" t="s">
        <v>5</v>
      </c>
      <c r="D770" s="136">
        <v>61936</v>
      </c>
    </row>
    <row r="771" spans="1:4" x14ac:dyDescent="0.25">
      <c r="A771" s="112">
        <v>45299</v>
      </c>
      <c r="B771" s="192" t="s">
        <v>396</v>
      </c>
      <c r="D771" s="136">
        <v>182371.5</v>
      </c>
    </row>
    <row r="772" spans="1:4" x14ac:dyDescent="0.25">
      <c r="A772" s="112">
        <v>45299</v>
      </c>
      <c r="B772" s="192" t="s">
        <v>396</v>
      </c>
      <c r="D772" s="136">
        <v>169301.44</v>
      </c>
    </row>
    <row r="773" spans="1:4" x14ac:dyDescent="0.25">
      <c r="A773" s="112">
        <v>45299</v>
      </c>
      <c r="B773" s="192" t="s">
        <v>464</v>
      </c>
      <c r="D773" s="136">
        <v>5040</v>
      </c>
    </row>
    <row r="774" spans="1:4" x14ac:dyDescent="0.25">
      <c r="A774" s="112">
        <v>45303</v>
      </c>
      <c r="B774" s="192" t="s">
        <v>464</v>
      </c>
      <c r="D774" s="136">
        <v>6440</v>
      </c>
    </row>
    <row r="775" spans="1:4" x14ac:dyDescent="0.25">
      <c r="A775" s="112">
        <v>45314</v>
      </c>
      <c r="B775" s="192" t="s">
        <v>396</v>
      </c>
      <c r="D775" s="136">
        <v>157106.26</v>
      </c>
    </row>
    <row r="776" spans="1:4" x14ac:dyDescent="0.25">
      <c r="A776" s="112">
        <v>45316</v>
      </c>
      <c r="B776" s="192" t="s">
        <v>67</v>
      </c>
      <c r="D776" s="136">
        <v>61824</v>
      </c>
    </row>
    <row r="777" spans="1:4" x14ac:dyDescent="0.25">
      <c r="A777" s="112">
        <v>45336</v>
      </c>
      <c r="B777" s="192" t="s">
        <v>396</v>
      </c>
      <c r="D777" s="136">
        <v>146301.18</v>
      </c>
    </row>
    <row r="778" spans="1:4" x14ac:dyDescent="0.25">
      <c r="A778" s="112">
        <v>45336</v>
      </c>
      <c r="B778" s="192" t="s">
        <v>396</v>
      </c>
      <c r="D778" s="136">
        <v>138270.59</v>
      </c>
    </row>
    <row r="779" spans="1:4" x14ac:dyDescent="0.25">
      <c r="A779" s="112">
        <v>45337</v>
      </c>
      <c r="B779" s="192" t="s">
        <v>396</v>
      </c>
      <c r="D779" s="136">
        <v>134662.49</v>
      </c>
    </row>
    <row r="780" spans="1:4" x14ac:dyDescent="0.25">
      <c r="A780" s="112">
        <v>45337</v>
      </c>
      <c r="B780" s="192" t="s">
        <v>5</v>
      </c>
      <c r="D780" s="136">
        <v>62720</v>
      </c>
    </row>
    <row r="781" spans="1:4" x14ac:dyDescent="0.25">
      <c r="A781" s="112">
        <v>45337</v>
      </c>
      <c r="B781" s="192" t="s">
        <v>5</v>
      </c>
      <c r="D781" s="136">
        <v>61936</v>
      </c>
    </row>
    <row r="782" spans="1:4" x14ac:dyDescent="0.25">
      <c r="A782" s="112">
        <v>45344</v>
      </c>
      <c r="B782" s="192" t="s">
        <v>396</v>
      </c>
      <c r="D782" s="136">
        <v>144272.69000000003</v>
      </c>
    </row>
    <row r="783" spans="1:4" x14ac:dyDescent="0.25">
      <c r="A783" s="112">
        <v>45357</v>
      </c>
      <c r="B783" s="192" t="s">
        <v>396</v>
      </c>
      <c r="D783" s="136">
        <v>183141.01</v>
      </c>
    </row>
    <row r="784" spans="1:4" x14ac:dyDescent="0.25">
      <c r="A784" s="112">
        <v>45359</v>
      </c>
      <c r="B784" s="192" t="s">
        <v>396</v>
      </c>
      <c r="D784" s="136">
        <v>122606.99999999999</v>
      </c>
    </row>
    <row r="785" spans="1:4" x14ac:dyDescent="0.25">
      <c r="A785" s="112">
        <v>45364</v>
      </c>
      <c r="B785" s="192" t="s">
        <v>396</v>
      </c>
      <c r="D785" s="136">
        <v>184680</v>
      </c>
    </row>
    <row r="786" spans="1:4" x14ac:dyDescent="0.25">
      <c r="A786" s="112">
        <v>45364</v>
      </c>
      <c r="B786" s="192" t="s">
        <v>5</v>
      </c>
      <c r="D786" s="136">
        <v>61936</v>
      </c>
    </row>
    <row r="787" spans="1:4" x14ac:dyDescent="0.25">
      <c r="A787" s="112">
        <v>45364</v>
      </c>
      <c r="B787" s="192" t="s">
        <v>53</v>
      </c>
      <c r="D787" s="136">
        <v>1680</v>
      </c>
    </row>
    <row r="788" spans="1:4" x14ac:dyDescent="0.25">
      <c r="A788" s="112">
        <v>45377</v>
      </c>
      <c r="B788" s="192" t="s">
        <v>5</v>
      </c>
      <c r="D788" s="136">
        <v>62720</v>
      </c>
    </row>
    <row r="789" spans="1:4" x14ac:dyDescent="0.25">
      <c r="A789" s="112">
        <v>45377</v>
      </c>
      <c r="B789" s="192" t="s">
        <v>5</v>
      </c>
      <c r="D789" s="136">
        <v>31360</v>
      </c>
    </row>
    <row r="790" spans="1:4" x14ac:dyDescent="0.25">
      <c r="A790" s="112">
        <v>45381</v>
      </c>
      <c r="B790" s="192" t="s">
        <v>396</v>
      </c>
      <c r="D790" s="136">
        <v>164160.01</v>
      </c>
    </row>
    <row r="791" spans="1:4" x14ac:dyDescent="0.25">
      <c r="A791" s="112">
        <v>45381</v>
      </c>
      <c r="B791" s="192" t="s">
        <v>396</v>
      </c>
      <c r="D791" s="136">
        <v>158388.75</v>
      </c>
    </row>
    <row r="792" spans="1:4" x14ac:dyDescent="0.25">
      <c r="A792" s="111">
        <v>45302</v>
      </c>
      <c r="B792" s="191" t="s">
        <v>396</v>
      </c>
      <c r="D792" s="136">
        <v>156208.5</v>
      </c>
    </row>
    <row r="793" spans="1:4" x14ac:dyDescent="0.25">
      <c r="A793" s="112">
        <v>45306</v>
      </c>
      <c r="B793" s="192" t="s">
        <v>5</v>
      </c>
      <c r="D793" s="136">
        <v>62596.800000000003</v>
      </c>
    </row>
    <row r="794" spans="1:4" x14ac:dyDescent="0.25">
      <c r="A794" s="112">
        <v>45313</v>
      </c>
      <c r="B794" s="192" t="s">
        <v>396</v>
      </c>
      <c r="D794" s="136">
        <v>151334.99000000002</v>
      </c>
    </row>
    <row r="795" spans="1:4" x14ac:dyDescent="0.25">
      <c r="A795" s="111">
        <v>45292</v>
      </c>
      <c r="B795" s="191" t="s">
        <v>287</v>
      </c>
      <c r="D795" s="136">
        <v>75520</v>
      </c>
    </row>
    <row r="796" spans="1:4" x14ac:dyDescent="0.25">
      <c r="A796" s="112">
        <v>45292</v>
      </c>
      <c r="B796" s="192" t="s">
        <v>287</v>
      </c>
      <c r="D796" s="136">
        <v>113280</v>
      </c>
    </row>
    <row r="797" spans="1:4" x14ac:dyDescent="0.25">
      <c r="A797" s="112">
        <v>45292</v>
      </c>
      <c r="B797" s="192" t="s">
        <v>465</v>
      </c>
      <c r="D797" s="136">
        <v>1799.94</v>
      </c>
    </row>
    <row r="798" spans="1:4" x14ac:dyDescent="0.25">
      <c r="A798" s="112">
        <v>45292</v>
      </c>
      <c r="B798" s="192" t="s">
        <v>285</v>
      </c>
      <c r="D798" s="136">
        <v>104832</v>
      </c>
    </row>
    <row r="799" spans="1:4" x14ac:dyDescent="0.25">
      <c r="A799" s="112">
        <v>45292</v>
      </c>
      <c r="B799" s="192" t="s">
        <v>287</v>
      </c>
      <c r="D799" s="136">
        <v>111360</v>
      </c>
    </row>
    <row r="800" spans="1:4" x14ac:dyDescent="0.25">
      <c r="A800" s="112">
        <v>45292</v>
      </c>
      <c r="B800" s="192" t="s">
        <v>287</v>
      </c>
      <c r="D800" s="136">
        <v>111360</v>
      </c>
    </row>
    <row r="801" spans="1:4" x14ac:dyDescent="0.25">
      <c r="A801" s="112">
        <v>45292</v>
      </c>
      <c r="B801" s="192" t="s">
        <v>287</v>
      </c>
      <c r="D801" s="136">
        <v>111360</v>
      </c>
    </row>
    <row r="802" spans="1:4" x14ac:dyDescent="0.25">
      <c r="A802" s="112">
        <v>45292</v>
      </c>
      <c r="B802" s="192" t="s">
        <v>287</v>
      </c>
      <c r="D802" s="136">
        <v>96512</v>
      </c>
    </row>
    <row r="803" spans="1:4" x14ac:dyDescent="0.25">
      <c r="A803" s="112">
        <v>45292</v>
      </c>
      <c r="B803" s="192" t="s">
        <v>287</v>
      </c>
      <c r="D803" s="136">
        <v>89088</v>
      </c>
    </row>
    <row r="804" spans="1:4" x14ac:dyDescent="0.25">
      <c r="A804" s="112">
        <v>45292</v>
      </c>
      <c r="B804" s="192" t="s">
        <v>287</v>
      </c>
      <c r="D804" s="136">
        <v>37120</v>
      </c>
    </row>
    <row r="805" spans="1:4" x14ac:dyDescent="0.25">
      <c r="A805" s="112">
        <v>45292</v>
      </c>
      <c r="B805" s="192" t="s">
        <v>287</v>
      </c>
      <c r="D805" s="136">
        <v>259840</v>
      </c>
    </row>
    <row r="806" spans="1:4" x14ac:dyDescent="0.25">
      <c r="A806" s="112">
        <v>45292</v>
      </c>
      <c r="B806" s="192" t="s">
        <v>287</v>
      </c>
      <c r="D806" s="136">
        <v>111360</v>
      </c>
    </row>
    <row r="807" spans="1:4" x14ac:dyDescent="0.25">
      <c r="A807" s="112">
        <v>45294</v>
      </c>
      <c r="B807" s="192" t="s">
        <v>285</v>
      </c>
      <c r="D807" s="136">
        <v>183680</v>
      </c>
    </row>
    <row r="808" spans="1:4" x14ac:dyDescent="0.25">
      <c r="A808" s="112">
        <v>45294</v>
      </c>
      <c r="B808" s="192" t="s">
        <v>285</v>
      </c>
      <c r="D808" s="136">
        <v>227763.20000000001</v>
      </c>
    </row>
    <row r="809" spans="1:4" x14ac:dyDescent="0.25">
      <c r="A809" s="112">
        <v>45295</v>
      </c>
      <c r="B809" s="192" t="s">
        <v>285</v>
      </c>
      <c r="D809" s="136">
        <v>183680</v>
      </c>
    </row>
    <row r="810" spans="1:4" x14ac:dyDescent="0.25">
      <c r="A810" s="112">
        <v>45298</v>
      </c>
      <c r="B810" s="192" t="s">
        <v>285</v>
      </c>
      <c r="D810" s="136">
        <v>103680</v>
      </c>
    </row>
    <row r="811" spans="1:4" x14ac:dyDescent="0.25">
      <c r="A811" s="112">
        <v>45298</v>
      </c>
      <c r="B811" s="192" t="s">
        <v>285</v>
      </c>
      <c r="D811" s="136">
        <v>183680</v>
      </c>
    </row>
    <row r="812" spans="1:4" x14ac:dyDescent="0.25">
      <c r="A812" s="112">
        <v>45300</v>
      </c>
      <c r="B812" s="192" t="s">
        <v>395</v>
      </c>
      <c r="D812" s="136">
        <v>84800</v>
      </c>
    </row>
    <row r="813" spans="1:4" x14ac:dyDescent="0.25">
      <c r="A813" s="112">
        <v>45302</v>
      </c>
      <c r="B813" s="192" t="s">
        <v>285</v>
      </c>
      <c r="D813" s="136">
        <v>227763.20000000001</v>
      </c>
    </row>
    <row r="814" spans="1:4" x14ac:dyDescent="0.25">
      <c r="A814" s="112">
        <v>45302</v>
      </c>
      <c r="B814" s="192" t="s">
        <v>285</v>
      </c>
      <c r="D814" s="136">
        <v>183680</v>
      </c>
    </row>
    <row r="815" spans="1:4" x14ac:dyDescent="0.25">
      <c r="A815" s="112">
        <v>45302</v>
      </c>
      <c r="B815" s="192" t="s">
        <v>285</v>
      </c>
      <c r="D815" s="136">
        <v>73472</v>
      </c>
    </row>
    <row r="816" spans="1:4" x14ac:dyDescent="0.25">
      <c r="A816" s="112">
        <v>45303</v>
      </c>
      <c r="B816" s="192" t="s">
        <v>285</v>
      </c>
      <c r="D816" s="136">
        <v>183680</v>
      </c>
    </row>
    <row r="817" spans="1:4" x14ac:dyDescent="0.25">
      <c r="A817" s="112">
        <v>45303</v>
      </c>
      <c r="B817" s="192" t="s">
        <v>285</v>
      </c>
      <c r="D817" s="136">
        <v>73472</v>
      </c>
    </row>
    <row r="818" spans="1:4" x14ac:dyDescent="0.25">
      <c r="A818" s="112">
        <v>45308</v>
      </c>
      <c r="B818" s="192" t="s">
        <v>465</v>
      </c>
      <c r="D818" s="136">
        <v>1799.94</v>
      </c>
    </row>
    <row r="819" spans="1:4" x14ac:dyDescent="0.25">
      <c r="A819" s="112">
        <v>45313</v>
      </c>
      <c r="B819" s="192" t="s">
        <v>289</v>
      </c>
      <c r="D819" s="136">
        <v>91840</v>
      </c>
    </row>
    <row r="820" spans="1:4" x14ac:dyDescent="0.25">
      <c r="A820" s="112">
        <v>45313</v>
      </c>
      <c r="B820" s="192" t="s">
        <v>289</v>
      </c>
      <c r="D820" s="136">
        <v>91840</v>
      </c>
    </row>
    <row r="821" spans="1:4" x14ac:dyDescent="0.25">
      <c r="A821" s="112">
        <v>45313</v>
      </c>
      <c r="B821" s="192" t="s">
        <v>289</v>
      </c>
      <c r="D821" s="136">
        <v>91840</v>
      </c>
    </row>
    <row r="822" spans="1:4" x14ac:dyDescent="0.25">
      <c r="A822" s="112">
        <v>45313</v>
      </c>
      <c r="B822" s="192" t="s">
        <v>289</v>
      </c>
      <c r="D822" s="136">
        <v>91840</v>
      </c>
    </row>
    <row r="823" spans="1:4" x14ac:dyDescent="0.25">
      <c r="A823" s="112">
        <v>45323</v>
      </c>
      <c r="B823" s="192" t="s">
        <v>288</v>
      </c>
      <c r="D823" s="136">
        <v>73472</v>
      </c>
    </row>
    <row r="824" spans="1:4" x14ac:dyDescent="0.25">
      <c r="A824" s="112">
        <v>45327</v>
      </c>
      <c r="B824" s="192" t="s">
        <v>289</v>
      </c>
      <c r="D824" s="136">
        <v>16960</v>
      </c>
    </row>
    <row r="825" spans="1:4" x14ac:dyDescent="0.25">
      <c r="A825" s="112">
        <v>45327</v>
      </c>
      <c r="B825" s="192" t="s">
        <v>289</v>
      </c>
      <c r="D825" s="136">
        <v>84800</v>
      </c>
    </row>
    <row r="826" spans="1:4" x14ac:dyDescent="0.25">
      <c r="A826" s="112">
        <v>45328</v>
      </c>
      <c r="B826" s="192" t="s">
        <v>289</v>
      </c>
      <c r="D826" s="136">
        <v>42681.600000000006</v>
      </c>
    </row>
    <row r="827" spans="1:4" x14ac:dyDescent="0.25">
      <c r="A827" s="112">
        <v>45330</v>
      </c>
      <c r="B827" s="192" t="s">
        <v>289</v>
      </c>
      <c r="D827" s="136">
        <v>145920</v>
      </c>
    </row>
    <row r="828" spans="1:4" x14ac:dyDescent="0.25">
      <c r="A828" s="112">
        <v>45330</v>
      </c>
      <c r="B828" s="192" t="s">
        <v>289</v>
      </c>
      <c r="D828" s="136">
        <v>145920</v>
      </c>
    </row>
    <row r="829" spans="1:4" x14ac:dyDescent="0.25">
      <c r="A829" s="112">
        <v>45330</v>
      </c>
      <c r="B829" s="192" t="s">
        <v>289</v>
      </c>
      <c r="D829" s="136">
        <v>91200</v>
      </c>
    </row>
    <row r="830" spans="1:4" x14ac:dyDescent="0.25">
      <c r="A830" s="112">
        <v>45330</v>
      </c>
      <c r="B830" s="192" t="s">
        <v>289</v>
      </c>
      <c r="D830" s="136">
        <v>91200</v>
      </c>
    </row>
    <row r="831" spans="1:4" x14ac:dyDescent="0.25">
      <c r="A831" s="112">
        <v>45330</v>
      </c>
      <c r="B831" s="192" t="s">
        <v>289</v>
      </c>
      <c r="D831" s="136">
        <v>91200</v>
      </c>
    </row>
    <row r="832" spans="1:4" x14ac:dyDescent="0.25">
      <c r="A832" s="112">
        <v>45331</v>
      </c>
      <c r="B832" s="192" t="s">
        <v>289</v>
      </c>
      <c r="D832" s="136">
        <v>91200</v>
      </c>
    </row>
    <row r="833" spans="1:4" x14ac:dyDescent="0.25">
      <c r="A833" s="112">
        <v>45331</v>
      </c>
      <c r="B833" s="192" t="s">
        <v>289</v>
      </c>
      <c r="D833" s="136">
        <v>18240</v>
      </c>
    </row>
    <row r="834" spans="1:4" x14ac:dyDescent="0.25">
      <c r="A834" s="112">
        <v>45335</v>
      </c>
      <c r="B834" s="192" t="s">
        <v>287</v>
      </c>
      <c r="D834" s="136">
        <v>99840</v>
      </c>
    </row>
    <row r="835" spans="1:4" x14ac:dyDescent="0.25">
      <c r="A835" s="112">
        <v>45337</v>
      </c>
      <c r="B835" s="192" t="s">
        <v>287</v>
      </c>
      <c r="D835" s="136">
        <v>101760</v>
      </c>
    </row>
    <row r="836" spans="1:4" x14ac:dyDescent="0.25">
      <c r="A836" s="112">
        <v>45337</v>
      </c>
      <c r="B836" s="192" t="s">
        <v>287</v>
      </c>
      <c r="D836" s="136">
        <v>111360</v>
      </c>
    </row>
    <row r="837" spans="1:4" x14ac:dyDescent="0.25">
      <c r="A837" s="112">
        <v>45337</v>
      </c>
      <c r="B837" s="192" t="s">
        <v>287</v>
      </c>
      <c r="D837" s="136">
        <v>111360</v>
      </c>
    </row>
    <row r="838" spans="1:4" x14ac:dyDescent="0.25">
      <c r="A838" s="112">
        <v>45337</v>
      </c>
      <c r="B838" s="192" t="s">
        <v>287</v>
      </c>
      <c r="D838" s="136">
        <v>111360</v>
      </c>
    </row>
    <row r="839" spans="1:4" x14ac:dyDescent="0.25">
      <c r="A839" s="112">
        <v>45337</v>
      </c>
      <c r="B839" s="192" t="s">
        <v>287</v>
      </c>
      <c r="D839" s="136">
        <v>111360</v>
      </c>
    </row>
    <row r="840" spans="1:4" x14ac:dyDescent="0.25">
      <c r="A840" s="112">
        <v>45337</v>
      </c>
      <c r="B840" s="192" t="s">
        <v>287</v>
      </c>
      <c r="D840" s="136">
        <v>111360</v>
      </c>
    </row>
    <row r="841" spans="1:4" x14ac:dyDescent="0.25">
      <c r="A841" s="112">
        <v>45337</v>
      </c>
      <c r="B841" s="192" t="s">
        <v>287</v>
      </c>
      <c r="D841" s="136">
        <v>111360</v>
      </c>
    </row>
    <row r="842" spans="1:4" x14ac:dyDescent="0.25">
      <c r="A842" s="112">
        <v>45337</v>
      </c>
      <c r="B842" s="192" t="s">
        <v>287</v>
      </c>
      <c r="D842" s="136">
        <v>74240</v>
      </c>
    </row>
    <row r="843" spans="1:4" x14ac:dyDescent="0.25">
      <c r="A843" s="112">
        <v>45337</v>
      </c>
      <c r="B843" s="192" t="s">
        <v>289</v>
      </c>
      <c r="D843" s="136">
        <v>16960</v>
      </c>
    </row>
    <row r="844" spans="1:4" x14ac:dyDescent="0.25">
      <c r="A844" s="112">
        <v>45337</v>
      </c>
      <c r="B844" s="192" t="s">
        <v>289</v>
      </c>
      <c r="D844" s="136">
        <v>84800</v>
      </c>
    </row>
    <row r="845" spans="1:4" x14ac:dyDescent="0.25">
      <c r="A845" s="112">
        <v>45337</v>
      </c>
      <c r="B845" s="192" t="s">
        <v>289</v>
      </c>
      <c r="D845" s="136">
        <v>91200</v>
      </c>
    </row>
    <row r="846" spans="1:4" x14ac:dyDescent="0.25">
      <c r="A846" s="112">
        <v>45337</v>
      </c>
      <c r="B846" s="192" t="s">
        <v>289</v>
      </c>
      <c r="D846" s="136">
        <v>91200</v>
      </c>
    </row>
    <row r="847" spans="1:4" x14ac:dyDescent="0.25">
      <c r="A847" s="112">
        <v>45337</v>
      </c>
      <c r="B847" s="192" t="s">
        <v>289</v>
      </c>
      <c r="D847" s="136">
        <v>91200</v>
      </c>
    </row>
    <row r="848" spans="1:4" x14ac:dyDescent="0.25">
      <c r="A848" s="112">
        <v>45337</v>
      </c>
      <c r="B848" s="192" t="s">
        <v>289</v>
      </c>
      <c r="D848" s="136">
        <v>91200</v>
      </c>
    </row>
    <row r="849" spans="1:4" x14ac:dyDescent="0.25">
      <c r="A849" s="112">
        <v>45337</v>
      </c>
      <c r="B849" s="192" t="s">
        <v>289</v>
      </c>
      <c r="D849" s="136">
        <v>91200</v>
      </c>
    </row>
    <row r="850" spans="1:4" x14ac:dyDescent="0.25">
      <c r="A850" s="112">
        <v>45337</v>
      </c>
      <c r="B850" s="192" t="s">
        <v>289</v>
      </c>
      <c r="D850" s="136">
        <v>91200</v>
      </c>
    </row>
    <row r="851" spans="1:4" x14ac:dyDescent="0.25">
      <c r="A851" s="112">
        <v>45337</v>
      </c>
      <c r="B851" s="192" t="s">
        <v>289</v>
      </c>
      <c r="D851" s="136">
        <v>91200</v>
      </c>
    </row>
    <row r="852" spans="1:4" x14ac:dyDescent="0.25">
      <c r="A852" s="112">
        <v>45337</v>
      </c>
      <c r="B852" s="192" t="s">
        <v>285</v>
      </c>
      <c r="D852" s="136">
        <v>72960</v>
      </c>
    </row>
    <row r="853" spans="1:4" x14ac:dyDescent="0.25">
      <c r="A853" s="112">
        <v>45337</v>
      </c>
      <c r="B853" s="192" t="s">
        <v>285</v>
      </c>
      <c r="D853" s="136">
        <v>72960</v>
      </c>
    </row>
    <row r="854" spans="1:4" x14ac:dyDescent="0.25">
      <c r="A854" s="112">
        <v>45337</v>
      </c>
      <c r="B854" s="192" t="s">
        <v>285</v>
      </c>
      <c r="D854" s="136">
        <v>72960</v>
      </c>
    </row>
    <row r="855" spans="1:4" x14ac:dyDescent="0.25">
      <c r="A855" s="112">
        <v>45337</v>
      </c>
      <c r="B855" s="192" t="s">
        <v>285</v>
      </c>
      <c r="D855" s="136">
        <v>145920</v>
      </c>
    </row>
    <row r="856" spans="1:4" x14ac:dyDescent="0.25">
      <c r="A856" s="112">
        <v>45337</v>
      </c>
      <c r="B856" s="192" t="s">
        <v>285</v>
      </c>
      <c r="D856" s="136">
        <v>72960</v>
      </c>
    </row>
    <row r="857" spans="1:4" x14ac:dyDescent="0.25">
      <c r="A857" s="112">
        <v>45337</v>
      </c>
      <c r="B857" s="192" t="s">
        <v>285</v>
      </c>
      <c r="D857" s="136">
        <v>109440</v>
      </c>
    </row>
    <row r="858" spans="1:4" x14ac:dyDescent="0.25">
      <c r="A858" s="112">
        <v>45337</v>
      </c>
      <c r="B858" s="192" t="s">
        <v>285</v>
      </c>
      <c r="D858" s="136">
        <v>109440</v>
      </c>
    </row>
    <row r="859" spans="1:4" x14ac:dyDescent="0.25">
      <c r="A859" s="112">
        <v>45339</v>
      </c>
      <c r="B859" s="192" t="s">
        <v>289</v>
      </c>
      <c r="D859" s="136">
        <v>54720</v>
      </c>
    </row>
    <row r="860" spans="1:4" x14ac:dyDescent="0.25">
      <c r="A860" s="112">
        <v>45339</v>
      </c>
      <c r="B860" s="192" t="s">
        <v>289</v>
      </c>
      <c r="D860" s="136">
        <v>18240</v>
      </c>
    </row>
    <row r="861" spans="1:4" x14ac:dyDescent="0.25">
      <c r="A861" s="112">
        <v>45342</v>
      </c>
      <c r="B861" s="192" t="s">
        <v>289</v>
      </c>
      <c r="D861" s="136">
        <v>16960</v>
      </c>
    </row>
    <row r="862" spans="1:4" x14ac:dyDescent="0.25">
      <c r="A862" s="112">
        <v>45342</v>
      </c>
      <c r="B862" s="192" t="s">
        <v>289</v>
      </c>
      <c r="D862" s="136">
        <v>84800</v>
      </c>
    </row>
    <row r="863" spans="1:4" x14ac:dyDescent="0.25">
      <c r="A863" s="112">
        <v>45347</v>
      </c>
      <c r="B863" s="192" t="s">
        <v>285</v>
      </c>
      <c r="D863" s="136">
        <v>72704</v>
      </c>
    </row>
    <row r="864" spans="1:4" x14ac:dyDescent="0.25">
      <c r="A864" s="112">
        <v>45347</v>
      </c>
      <c r="B864" s="192" t="s">
        <v>285</v>
      </c>
      <c r="D864" s="136">
        <v>72704</v>
      </c>
    </row>
    <row r="865" spans="1:4" x14ac:dyDescent="0.25">
      <c r="A865" s="112">
        <v>45347</v>
      </c>
      <c r="B865" s="192" t="s">
        <v>285</v>
      </c>
      <c r="D865" s="136">
        <v>72704</v>
      </c>
    </row>
    <row r="866" spans="1:4" x14ac:dyDescent="0.25">
      <c r="A866" s="112">
        <v>45347</v>
      </c>
      <c r="B866" s="192" t="s">
        <v>285</v>
      </c>
      <c r="D866" s="136">
        <v>72704</v>
      </c>
    </row>
    <row r="867" spans="1:4" x14ac:dyDescent="0.25">
      <c r="A867" s="112">
        <v>45348</v>
      </c>
      <c r="B867" s="192" t="s">
        <v>285</v>
      </c>
      <c r="D867" s="136">
        <v>159948.79999999999</v>
      </c>
    </row>
    <row r="868" spans="1:4" x14ac:dyDescent="0.25">
      <c r="A868" s="112">
        <v>45348</v>
      </c>
      <c r="B868" s="192" t="s">
        <v>285</v>
      </c>
      <c r="D868" s="136">
        <v>109056</v>
      </c>
    </row>
    <row r="869" spans="1:4" x14ac:dyDescent="0.25">
      <c r="A869" s="112">
        <v>45348</v>
      </c>
      <c r="B869" s="192" t="s">
        <v>285</v>
      </c>
      <c r="D869" s="136">
        <v>145408</v>
      </c>
    </row>
    <row r="870" spans="1:4" x14ac:dyDescent="0.25">
      <c r="A870" s="112">
        <v>45357</v>
      </c>
      <c r="B870" s="192" t="s">
        <v>289</v>
      </c>
      <c r="D870" s="136">
        <v>18112</v>
      </c>
    </row>
    <row r="871" spans="1:4" x14ac:dyDescent="0.25">
      <c r="A871" s="112">
        <v>45357</v>
      </c>
      <c r="B871" s="192" t="s">
        <v>289</v>
      </c>
      <c r="D871" s="136">
        <v>90560</v>
      </c>
    </row>
    <row r="872" spans="1:4" x14ac:dyDescent="0.25">
      <c r="A872" s="112">
        <v>45357</v>
      </c>
      <c r="B872" s="192" t="s">
        <v>289</v>
      </c>
      <c r="D872" s="136">
        <v>90560</v>
      </c>
    </row>
    <row r="873" spans="1:4" x14ac:dyDescent="0.25">
      <c r="A873" s="112">
        <v>45357</v>
      </c>
      <c r="B873" s="192" t="s">
        <v>289</v>
      </c>
      <c r="D873" s="136">
        <v>90560</v>
      </c>
    </row>
    <row r="874" spans="1:4" x14ac:dyDescent="0.25">
      <c r="A874" s="112">
        <v>45357</v>
      </c>
      <c r="B874" s="192" t="s">
        <v>289</v>
      </c>
      <c r="D874" s="136">
        <v>90560</v>
      </c>
    </row>
    <row r="875" spans="1:4" x14ac:dyDescent="0.25">
      <c r="A875" s="112">
        <v>45357</v>
      </c>
      <c r="B875" s="192" t="s">
        <v>289</v>
      </c>
      <c r="D875" s="136">
        <v>90560</v>
      </c>
    </row>
    <row r="876" spans="1:4" x14ac:dyDescent="0.25">
      <c r="A876" s="112">
        <v>45357</v>
      </c>
      <c r="B876" s="192" t="s">
        <v>289</v>
      </c>
      <c r="D876" s="136">
        <v>90560</v>
      </c>
    </row>
    <row r="877" spans="1:4" x14ac:dyDescent="0.25">
      <c r="A877" s="112">
        <v>45357</v>
      </c>
      <c r="B877" s="192" t="s">
        <v>289</v>
      </c>
      <c r="D877" s="136">
        <v>90560</v>
      </c>
    </row>
    <row r="878" spans="1:4" x14ac:dyDescent="0.25">
      <c r="A878" s="112">
        <v>45364</v>
      </c>
      <c r="B878" s="192" t="s">
        <v>285</v>
      </c>
      <c r="D878" s="136">
        <v>101760</v>
      </c>
    </row>
    <row r="879" spans="1:4" x14ac:dyDescent="0.25">
      <c r="A879" s="112">
        <v>45365</v>
      </c>
      <c r="B879" s="192" t="s">
        <v>285</v>
      </c>
      <c r="D879" s="136">
        <v>181120</v>
      </c>
    </row>
    <row r="880" spans="1:4" x14ac:dyDescent="0.25">
      <c r="A880" s="112">
        <v>45365</v>
      </c>
      <c r="B880" s="192" t="s">
        <v>285</v>
      </c>
      <c r="D880" s="136">
        <v>181120</v>
      </c>
    </row>
    <row r="881" spans="1:4" x14ac:dyDescent="0.25">
      <c r="A881" s="112">
        <v>45373</v>
      </c>
      <c r="B881" s="192" t="s">
        <v>289</v>
      </c>
      <c r="D881" s="136">
        <v>90560</v>
      </c>
    </row>
    <row r="882" spans="1:4" x14ac:dyDescent="0.25">
      <c r="A882" s="112">
        <v>45373</v>
      </c>
      <c r="B882" s="192" t="s">
        <v>289</v>
      </c>
      <c r="D882" s="136">
        <v>90560</v>
      </c>
    </row>
    <row r="883" spans="1:4" x14ac:dyDescent="0.25">
      <c r="A883" s="112">
        <v>45373</v>
      </c>
      <c r="B883" s="192" t="s">
        <v>289</v>
      </c>
      <c r="D883" s="136">
        <v>39846.399999999994</v>
      </c>
    </row>
    <row r="884" spans="1:4" x14ac:dyDescent="0.25">
      <c r="A884" s="112">
        <v>45374</v>
      </c>
      <c r="B884" s="192" t="s">
        <v>289</v>
      </c>
      <c r="D884" s="136">
        <v>90560</v>
      </c>
    </row>
    <row r="885" spans="1:4" x14ac:dyDescent="0.25">
      <c r="A885" s="112">
        <v>45374</v>
      </c>
      <c r="B885" s="192" t="s">
        <v>289</v>
      </c>
      <c r="D885" s="136">
        <v>90560</v>
      </c>
    </row>
    <row r="886" spans="1:4" x14ac:dyDescent="0.25">
      <c r="A886" s="112">
        <v>45374</v>
      </c>
      <c r="B886" s="192" t="s">
        <v>289</v>
      </c>
      <c r="D886" s="136">
        <v>90560</v>
      </c>
    </row>
    <row r="887" spans="1:4" x14ac:dyDescent="0.25">
      <c r="A887" s="112">
        <v>45374</v>
      </c>
      <c r="B887" s="192" t="s">
        <v>289</v>
      </c>
      <c r="D887" s="136">
        <v>90560</v>
      </c>
    </row>
    <row r="888" spans="1:4" x14ac:dyDescent="0.25">
      <c r="A888" s="112">
        <v>45374</v>
      </c>
      <c r="B888" s="192" t="s">
        <v>289</v>
      </c>
      <c r="D888" s="136">
        <v>90560</v>
      </c>
    </row>
    <row r="889" spans="1:4" x14ac:dyDescent="0.25">
      <c r="A889" s="112">
        <v>45374</v>
      </c>
      <c r="B889" s="192" t="s">
        <v>289</v>
      </c>
      <c r="D889" s="136">
        <v>50713.600000000006</v>
      </c>
    </row>
    <row r="890" spans="1:4" x14ac:dyDescent="0.25">
      <c r="A890" s="112">
        <v>45377</v>
      </c>
      <c r="B890" s="192" t="s">
        <v>288</v>
      </c>
      <c r="D890" s="136">
        <v>72448</v>
      </c>
    </row>
    <row r="891" spans="1:4" x14ac:dyDescent="0.25">
      <c r="A891" s="112">
        <v>45381</v>
      </c>
      <c r="B891" s="192" t="s">
        <v>287</v>
      </c>
      <c r="D891" s="136">
        <v>99840</v>
      </c>
    </row>
    <row r="892" spans="1:4" x14ac:dyDescent="0.25">
      <c r="A892" s="112">
        <v>45292</v>
      </c>
      <c r="B892" s="192" t="s">
        <v>292</v>
      </c>
      <c r="D892" s="136">
        <v>121874.99999999999</v>
      </c>
    </row>
    <row r="893" spans="1:4" x14ac:dyDescent="0.25">
      <c r="A893" s="112">
        <v>45292</v>
      </c>
      <c r="B893" s="192" t="s">
        <v>465</v>
      </c>
      <c r="D893" s="136">
        <v>7087.5</v>
      </c>
    </row>
    <row r="894" spans="1:4" x14ac:dyDescent="0.25">
      <c r="A894" s="112">
        <v>45292</v>
      </c>
      <c r="B894" s="192" t="s">
        <v>397</v>
      </c>
      <c r="D894" s="136">
        <v>231000</v>
      </c>
    </row>
    <row r="895" spans="1:4" x14ac:dyDescent="0.25">
      <c r="A895" s="112">
        <v>45292</v>
      </c>
      <c r="B895" s="192" t="s">
        <v>10</v>
      </c>
      <c r="D895" s="136">
        <v>90873.299999999988</v>
      </c>
    </row>
    <row r="896" spans="1:4" x14ac:dyDescent="0.25">
      <c r="A896" s="112">
        <v>45292</v>
      </c>
      <c r="B896" s="192" t="s">
        <v>10</v>
      </c>
      <c r="D896" s="136">
        <v>72066.760000000009</v>
      </c>
    </row>
    <row r="897" spans="1:4" x14ac:dyDescent="0.25">
      <c r="A897" s="112">
        <v>45292</v>
      </c>
      <c r="B897" s="192" t="s">
        <v>10</v>
      </c>
      <c r="D897" s="136">
        <v>69976.200000000012</v>
      </c>
    </row>
    <row r="898" spans="1:4" x14ac:dyDescent="0.25">
      <c r="A898" s="112">
        <v>45292</v>
      </c>
      <c r="B898" s="192" t="s">
        <v>10</v>
      </c>
      <c r="D898" s="136">
        <v>72309.820000000007</v>
      </c>
    </row>
    <row r="899" spans="1:4" x14ac:dyDescent="0.25">
      <c r="A899" s="112">
        <v>45292</v>
      </c>
      <c r="B899" s="192" t="s">
        <v>294</v>
      </c>
      <c r="D899" s="136">
        <v>45760.06</v>
      </c>
    </row>
    <row r="900" spans="1:4" x14ac:dyDescent="0.25">
      <c r="A900" s="112">
        <v>45292</v>
      </c>
      <c r="B900" s="192" t="s">
        <v>5</v>
      </c>
      <c r="D900" s="136">
        <v>97795.959999999992</v>
      </c>
    </row>
    <row r="901" spans="1:4" x14ac:dyDescent="0.25">
      <c r="A901" s="112">
        <v>45292</v>
      </c>
      <c r="B901" s="192" t="s">
        <v>5</v>
      </c>
      <c r="D901" s="136">
        <v>34147.58</v>
      </c>
    </row>
    <row r="902" spans="1:4" x14ac:dyDescent="0.25">
      <c r="A902" s="112">
        <v>45292</v>
      </c>
      <c r="B902" s="192" t="s">
        <v>5</v>
      </c>
      <c r="D902" s="136">
        <v>93750.82</v>
      </c>
    </row>
    <row r="903" spans="1:4" x14ac:dyDescent="0.25">
      <c r="A903" s="112">
        <v>45292</v>
      </c>
      <c r="B903" s="192" t="s">
        <v>5</v>
      </c>
      <c r="D903" s="136">
        <v>92391.079999999987</v>
      </c>
    </row>
    <row r="904" spans="1:4" x14ac:dyDescent="0.25">
      <c r="A904" s="112">
        <v>45292</v>
      </c>
      <c r="B904" s="192" t="s">
        <v>5</v>
      </c>
      <c r="D904" s="136">
        <v>36696.460000000006</v>
      </c>
    </row>
    <row r="905" spans="1:4" x14ac:dyDescent="0.25">
      <c r="A905" s="112">
        <v>45292</v>
      </c>
      <c r="B905" s="192" t="s">
        <v>5</v>
      </c>
      <c r="D905" s="136">
        <v>99740.01999999999</v>
      </c>
    </row>
    <row r="906" spans="1:4" x14ac:dyDescent="0.25">
      <c r="A906" s="112">
        <v>45292</v>
      </c>
      <c r="B906" s="192" t="s">
        <v>5</v>
      </c>
      <c r="D906" s="136">
        <v>79564.28</v>
      </c>
    </row>
    <row r="907" spans="1:4" x14ac:dyDescent="0.25">
      <c r="A907" s="112">
        <v>45292</v>
      </c>
      <c r="B907" s="192" t="s">
        <v>291</v>
      </c>
      <c r="D907" s="136">
        <v>128080.06</v>
      </c>
    </row>
    <row r="908" spans="1:4" x14ac:dyDescent="0.25">
      <c r="A908" s="112">
        <v>45292</v>
      </c>
      <c r="B908" s="192" t="s">
        <v>67</v>
      </c>
      <c r="D908" s="136">
        <v>98621.260000000009</v>
      </c>
    </row>
    <row r="909" spans="1:4" x14ac:dyDescent="0.25">
      <c r="A909" s="112">
        <v>45293</v>
      </c>
      <c r="B909" s="192" t="s">
        <v>466</v>
      </c>
      <c r="D909" s="136">
        <v>84495.6</v>
      </c>
    </row>
    <row r="910" spans="1:4" x14ac:dyDescent="0.25">
      <c r="A910" s="112">
        <v>45294</v>
      </c>
      <c r="B910" s="192" t="s">
        <v>292</v>
      </c>
      <c r="D910" s="136">
        <v>121874.99999999999</v>
      </c>
    </row>
    <row r="911" spans="1:4" x14ac:dyDescent="0.25">
      <c r="A911" s="112">
        <v>45295</v>
      </c>
      <c r="B911" s="192" t="s">
        <v>295</v>
      </c>
      <c r="D911" s="136">
        <v>21845.260000000002</v>
      </c>
    </row>
    <row r="912" spans="1:4" x14ac:dyDescent="0.25">
      <c r="A912" s="112">
        <v>45299</v>
      </c>
      <c r="B912" s="192" t="s">
        <v>292</v>
      </c>
      <c r="D912" s="136">
        <v>121874.99999999999</v>
      </c>
    </row>
    <row r="913" spans="1:4" x14ac:dyDescent="0.25">
      <c r="A913" s="112">
        <v>45299</v>
      </c>
      <c r="B913" s="192" t="s">
        <v>65</v>
      </c>
      <c r="D913" s="136">
        <v>100846.20000000001</v>
      </c>
    </row>
    <row r="914" spans="1:4" x14ac:dyDescent="0.25">
      <c r="A914" s="112">
        <v>45299</v>
      </c>
      <c r="B914" s="192" t="s">
        <v>464</v>
      </c>
      <c r="D914" s="136">
        <v>71177.399999999994</v>
      </c>
    </row>
    <row r="915" spans="1:4" x14ac:dyDescent="0.25">
      <c r="A915" s="112">
        <v>45299</v>
      </c>
      <c r="B915" s="192" t="s">
        <v>67</v>
      </c>
      <c r="D915" s="136">
        <v>34492.5</v>
      </c>
    </row>
    <row r="916" spans="1:4" x14ac:dyDescent="0.25">
      <c r="A916" s="112">
        <v>45300</v>
      </c>
      <c r="B916" s="192" t="s">
        <v>64</v>
      </c>
      <c r="D916" s="136">
        <v>71979.600000000006</v>
      </c>
    </row>
    <row r="917" spans="1:4" x14ac:dyDescent="0.25">
      <c r="A917" s="112">
        <v>45300</v>
      </c>
      <c r="B917" s="192" t="s">
        <v>465</v>
      </c>
      <c r="D917" s="136">
        <v>9450</v>
      </c>
    </row>
    <row r="918" spans="1:4" x14ac:dyDescent="0.25">
      <c r="A918" s="112">
        <v>45302</v>
      </c>
      <c r="B918" s="192" t="s">
        <v>397</v>
      </c>
      <c r="D918" s="136">
        <v>249480</v>
      </c>
    </row>
    <row r="919" spans="1:4" x14ac:dyDescent="0.25">
      <c r="A919" s="112">
        <v>45303</v>
      </c>
      <c r="B919" s="192" t="s">
        <v>464</v>
      </c>
      <c r="D919" s="136">
        <v>59314.5</v>
      </c>
    </row>
    <row r="920" spans="1:4" x14ac:dyDescent="0.25">
      <c r="A920" s="112">
        <v>45306</v>
      </c>
      <c r="B920" s="192" t="s">
        <v>294</v>
      </c>
      <c r="D920" s="136">
        <v>23850.760000000002</v>
      </c>
    </row>
    <row r="921" spans="1:4" x14ac:dyDescent="0.25">
      <c r="A921" s="112">
        <v>45306</v>
      </c>
      <c r="B921" s="192" t="s">
        <v>5</v>
      </c>
      <c r="D921" s="136">
        <v>36066.460000000006</v>
      </c>
    </row>
    <row r="922" spans="1:4" x14ac:dyDescent="0.25">
      <c r="A922" s="112">
        <v>45306</v>
      </c>
      <c r="B922" s="192" t="s">
        <v>5</v>
      </c>
      <c r="D922" s="136">
        <v>92373.760000000009</v>
      </c>
    </row>
    <row r="923" spans="1:4" x14ac:dyDescent="0.25">
      <c r="A923" s="112">
        <v>45306</v>
      </c>
      <c r="B923" s="192" t="s">
        <v>5</v>
      </c>
      <c r="D923" s="136">
        <v>26055.760000000002</v>
      </c>
    </row>
    <row r="924" spans="1:4" x14ac:dyDescent="0.25">
      <c r="A924" s="112">
        <v>45306</v>
      </c>
      <c r="B924" s="192" t="s">
        <v>5</v>
      </c>
      <c r="D924" s="136">
        <v>94608.16</v>
      </c>
    </row>
    <row r="925" spans="1:4" x14ac:dyDescent="0.25">
      <c r="A925" s="112">
        <v>45306</v>
      </c>
      <c r="B925" s="192" t="s">
        <v>5</v>
      </c>
      <c r="D925" s="136">
        <v>96256.66</v>
      </c>
    </row>
    <row r="926" spans="1:4" x14ac:dyDescent="0.25">
      <c r="A926" s="112">
        <v>45306</v>
      </c>
      <c r="B926" s="192" t="s">
        <v>291</v>
      </c>
      <c r="D926" s="136">
        <v>98843.859999999986</v>
      </c>
    </row>
    <row r="927" spans="1:4" x14ac:dyDescent="0.25">
      <c r="A927" s="112">
        <v>45307</v>
      </c>
      <c r="B927" s="192" t="s">
        <v>292</v>
      </c>
      <c r="D927" s="136">
        <v>121874.99999999999</v>
      </c>
    </row>
    <row r="928" spans="1:4" x14ac:dyDescent="0.25">
      <c r="A928" s="112">
        <v>45309</v>
      </c>
      <c r="B928" s="192" t="s">
        <v>67</v>
      </c>
      <c r="D928" s="136">
        <v>100080.76000000001</v>
      </c>
    </row>
    <row r="929" spans="1:4" x14ac:dyDescent="0.25">
      <c r="A929" s="112">
        <v>45311</v>
      </c>
      <c r="B929" s="192" t="s">
        <v>64</v>
      </c>
      <c r="D929" s="136">
        <v>33075</v>
      </c>
    </row>
    <row r="930" spans="1:4" x14ac:dyDescent="0.25">
      <c r="A930" s="112">
        <v>45313</v>
      </c>
      <c r="B930" s="192" t="s">
        <v>466</v>
      </c>
      <c r="D930" s="136">
        <v>93051</v>
      </c>
    </row>
    <row r="931" spans="1:4" x14ac:dyDescent="0.25">
      <c r="A931" s="112">
        <v>45315</v>
      </c>
      <c r="B931" s="192" t="s">
        <v>292</v>
      </c>
      <c r="D931" s="136">
        <v>119249.99999999999</v>
      </c>
    </row>
    <row r="932" spans="1:4" x14ac:dyDescent="0.25">
      <c r="A932" s="112">
        <v>45316</v>
      </c>
      <c r="B932" s="192" t="s">
        <v>65</v>
      </c>
      <c r="D932" s="136">
        <v>29142.760000000002</v>
      </c>
    </row>
    <row r="933" spans="1:4" x14ac:dyDescent="0.25">
      <c r="A933" s="112">
        <v>45319</v>
      </c>
      <c r="B933" s="192" t="s">
        <v>292</v>
      </c>
      <c r="D933" s="136">
        <v>121874.99999999999</v>
      </c>
    </row>
    <row r="934" spans="1:4" x14ac:dyDescent="0.25">
      <c r="A934" s="112">
        <v>45321</v>
      </c>
      <c r="B934" s="192" t="s">
        <v>67</v>
      </c>
      <c r="D934" s="136">
        <v>123238.5</v>
      </c>
    </row>
    <row r="935" spans="1:4" x14ac:dyDescent="0.25">
      <c r="A935" s="112">
        <v>45325</v>
      </c>
      <c r="B935" s="192" t="s">
        <v>63</v>
      </c>
      <c r="D935" s="136">
        <v>20475</v>
      </c>
    </row>
    <row r="936" spans="1:4" x14ac:dyDescent="0.25">
      <c r="A936" s="112">
        <v>45326</v>
      </c>
      <c r="B936" s="192" t="s">
        <v>465</v>
      </c>
      <c r="D936" s="136">
        <v>9450</v>
      </c>
    </row>
    <row r="937" spans="1:4" x14ac:dyDescent="0.25">
      <c r="A937" s="112">
        <v>45327</v>
      </c>
      <c r="B937" s="192" t="s">
        <v>397</v>
      </c>
      <c r="D937" s="136">
        <v>249480</v>
      </c>
    </row>
    <row r="938" spans="1:4" x14ac:dyDescent="0.25">
      <c r="A938" s="112">
        <v>45331</v>
      </c>
      <c r="B938" s="192" t="s">
        <v>292</v>
      </c>
      <c r="D938" s="136">
        <v>124499.99999999999</v>
      </c>
    </row>
    <row r="939" spans="1:4" x14ac:dyDescent="0.25">
      <c r="A939" s="112">
        <v>45334</v>
      </c>
      <c r="B939" s="192" t="s">
        <v>67</v>
      </c>
      <c r="D939" s="136">
        <v>65394</v>
      </c>
    </row>
    <row r="940" spans="1:4" x14ac:dyDescent="0.25">
      <c r="A940" s="112">
        <v>45336</v>
      </c>
      <c r="B940" s="192" t="s">
        <v>466</v>
      </c>
      <c r="D940" s="136">
        <v>90669.6</v>
      </c>
    </row>
    <row r="941" spans="1:4" x14ac:dyDescent="0.25">
      <c r="A941" s="112">
        <v>45337</v>
      </c>
      <c r="B941" s="192" t="s">
        <v>466</v>
      </c>
      <c r="D941" s="136">
        <v>82966.799999999988</v>
      </c>
    </row>
    <row r="942" spans="1:4" x14ac:dyDescent="0.25">
      <c r="A942" s="112">
        <v>45337</v>
      </c>
      <c r="B942" s="192" t="s">
        <v>65</v>
      </c>
      <c r="D942" s="136">
        <v>57918</v>
      </c>
    </row>
    <row r="943" spans="1:4" x14ac:dyDescent="0.25">
      <c r="A943" s="112">
        <v>45337</v>
      </c>
      <c r="B943" s="192" t="s">
        <v>291</v>
      </c>
      <c r="D943" s="136">
        <v>29694</v>
      </c>
    </row>
    <row r="944" spans="1:4" x14ac:dyDescent="0.25">
      <c r="A944" s="112">
        <v>45337</v>
      </c>
      <c r="B944" s="192" t="s">
        <v>5</v>
      </c>
      <c r="D944" s="136">
        <v>91775.260000000009</v>
      </c>
    </row>
    <row r="945" spans="1:4" x14ac:dyDescent="0.25">
      <c r="A945" s="112">
        <v>45337</v>
      </c>
      <c r="B945" s="192" t="s">
        <v>5</v>
      </c>
      <c r="D945" s="136">
        <v>28040.260000000002</v>
      </c>
    </row>
    <row r="946" spans="1:4" x14ac:dyDescent="0.25">
      <c r="A946" s="112">
        <v>45337</v>
      </c>
      <c r="B946" s="192" t="s">
        <v>5</v>
      </c>
      <c r="D946" s="136">
        <v>89286.760000000009</v>
      </c>
    </row>
    <row r="947" spans="1:4" x14ac:dyDescent="0.25">
      <c r="A947" s="112">
        <v>45337</v>
      </c>
      <c r="B947" s="192" t="s">
        <v>5</v>
      </c>
      <c r="D947" s="136">
        <v>92384.260000000009</v>
      </c>
    </row>
    <row r="948" spans="1:4" x14ac:dyDescent="0.25">
      <c r="A948" s="112">
        <v>45337</v>
      </c>
      <c r="B948" s="192" t="s">
        <v>5</v>
      </c>
      <c r="D948" s="136">
        <v>98385</v>
      </c>
    </row>
    <row r="949" spans="1:4" x14ac:dyDescent="0.25">
      <c r="A949" s="112">
        <v>45337</v>
      </c>
      <c r="B949" s="192" t="s">
        <v>5</v>
      </c>
      <c r="D949" s="136">
        <v>81348.760000000009</v>
      </c>
    </row>
    <row r="950" spans="1:4" x14ac:dyDescent="0.25">
      <c r="A950" s="112">
        <v>45337</v>
      </c>
      <c r="B950" s="192" t="s">
        <v>64</v>
      </c>
      <c r="D950" s="136">
        <v>85995</v>
      </c>
    </row>
    <row r="951" spans="1:4" x14ac:dyDescent="0.25">
      <c r="A951" s="112">
        <v>45337</v>
      </c>
      <c r="B951" s="192" t="s">
        <v>67</v>
      </c>
      <c r="D951" s="136">
        <v>35059.5</v>
      </c>
    </row>
    <row r="952" spans="1:4" x14ac:dyDescent="0.25">
      <c r="A952" s="112">
        <v>45337</v>
      </c>
      <c r="B952" s="192" t="s">
        <v>67</v>
      </c>
      <c r="D952" s="136">
        <v>22197</v>
      </c>
    </row>
    <row r="953" spans="1:4" x14ac:dyDescent="0.25">
      <c r="A953" s="112">
        <v>45337</v>
      </c>
      <c r="B953" s="192" t="s">
        <v>55</v>
      </c>
      <c r="D953" s="136">
        <v>61661.259999999995</v>
      </c>
    </row>
    <row r="954" spans="1:4" x14ac:dyDescent="0.25">
      <c r="A954" s="112">
        <v>45337</v>
      </c>
      <c r="B954" s="192" t="s">
        <v>55</v>
      </c>
      <c r="D954" s="136">
        <v>63504</v>
      </c>
    </row>
    <row r="955" spans="1:4" x14ac:dyDescent="0.25">
      <c r="A955" s="112">
        <v>45337</v>
      </c>
      <c r="B955" s="192" t="s">
        <v>55</v>
      </c>
      <c r="D955" s="136">
        <v>91966.88</v>
      </c>
    </row>
    <row r="956" spans="1:4" x14ac:dyDescent="0.25">
      <c r="A956" s="112">
        <v>45337</v>
      </c>
      <c r="B956" s="192" t="s">
        <v>10</v>
      </c>
      <c r="D956" s="136">
        <v>85821.760000000009</v>
      </c>
    </row>
    <row r="957" spans="1:4" x14ac:dyDescent="0.25">
      <c r="A957" s="112">
        <v>45337</v>
      </c>
      <c r="B957" s="192" t="s">
        <v>65</v>
      </c>
      <c r="D957" s="136">
        <v>56358.759999999995</v>
      </c>
    </row>
    <row r="958" spans="1:4" x14ac:dyDescent="0.25">
      <c r="A958" s="112">
        <v>45337</v>
      </c>
      <c r="B958" s="192" t="s">
        <v>67</v>
      </c>
      <c r="D958" s="136">
        <v>26827.5</v>
      </c>
    </row>
    <row r="959" spans="1:4" x14ac:dyDescent="0.25">
      <c r="A959" s="112">
        <v>45337</v>
      </c>
      <c r="B959" s="192" t="s">
        <v>5</v>
      </c>
      <c r="D959" s="136">
        <v>23997.760000000002</v>
      </c>
    </row>
    <row r="960" spans="1:4" x14ac:dyDescent="0.25">
      <c r="A960" s="112">
        <v>45337</v>
      </c>
      <c r="B960" s="192" t="s">
        <v>5</v>
      </c>
      <c r="D960" s="136">
        <v>95828.260000000009</v>
      </c>
    </row>
    <row r="961" spans="1:4" x14ac:dyDescent="0.25">
      <c r="A961" s="112">
        <v>45337</v>
      </c>
      <c r="B961" s="192" t="s">
        <v>5</v>
      </c>
      <c r="D961" s="136">
        <v>29547</v>
      </c>
    </row>
    <row r="962" spans="1:4" x14ac:dyDescent="0.25">
      <c r="A962" s="112">
        <v>45337</v>
      </c>
      <c r="B962" s="192" t="s">
        <v>5</v>
      </c>
      <c r="D962" s="136">
        <v>26643.760000000002</v>
      </c>
    </row>
    <row r="963" spans="1:4" x14ac:dyDescent="0.25">
      <c r="A963" s="112">
        <v>45339</v>
      </c>
      <c r="B963" s="192" t="s">
        <v>64</v>
      </c>
      <c r="D963" s="136">
        <v>71376.899999999994</v>
      </c>
    </row>
    <row r="964" spans="1:4" x14ac:dyDescent="0.25">
      <c r="A964" s="112">
        <v>45340</v>
      </c>
      <c r="B964" s="192" t="s">
        <v>67</v>
      </c>
      <c r="D964" s="136">
        <v>37185.759999999995</v>
      </c>
    </row>
    <row r="965" spans="1:4" x14ac:dyDescent="0.25">
      <c r="A965" s="112">
        <v>45341</v>
      </c>
      <c r="B965" s="192" t="s">
        <v>292</v>
      </c>
      <c r="D965" s="136">
        <v>124499.99999999999</v>
      </c>
    </row>
    <row r="966" spans="1:4" x14ac:dyDescent="0.25">
      <c r="A966" s="112">
        <v>45343</v>
      </c>
      <c r="B966" s="192" t="s">
        <v>465</v>
      </c>
      <c r="D966" s="136">
        <v>7087.5</v>
      </c>
    </row>
    <row r="967" spans="1:4" x14ac:dyDescent="0.25">
      <c r="A967" s="112">
        <v>45343</v>
      </c>
      <c r="B967" s="192" t="s">
        <v>67</v>
      </c>
      <c r="D967" s="136">
        <v>27268.5</v>
      </c>
    </row>
    <row r="968" spans="1:4" x14ac:dyDescent="0.25">
      <c r="A968" s="112">
        <v>45351</v>
      </c>
      <c r="B968" s="192" t="s">
        <v>55</v>
      </c>
      <c r="D968" s="136">
        <v>89822.260000000009</v>
      </c>
    </row>
    <row r="969" spans="1:4" x14ac:dyDescent="0.25">
      <c r="A969" s="112">
        <v>45354</v>
      </c>
      <c r="B969" s="192" t="s">
        <v>292</v>
      </c>
      <c r="D969" s="136">
        <v>124499.99999999999</v>
      </c>
    </row>
    <row r="970" spans="1:4" x14ac:dyDescent="0.25">
      <c r="A970" s="112">
        <v>45356</v>
      </c>
      <c r="B970" s="192" t="s">
        <v>397</v>
      </c>
      <c r="D970" s="136">
        <v>249480</v>
      </c>
    </row>
    <row r="971" spans="1:4" x14ac:dyDescent="0.25">
      <c r="A971" s="112">
        <v>45357</v>
      </c>
      <c r="B971" s="192" t="s">
        <v>466</v>
      </c>
      <c r="D971" s="136">
        <v>84054.6</v>
      </c>
    </row>
    <row r="972" spans="1:4" x14ac:dyDescent="0.25">
      <c r="A972" s="112">
        <v>45364</v>
      </c>
      <c r="B972" s="192" t="s">
        <v>5</v>
      </c>
      <c r="D972" s="136">
        <v>33831</v>
      </c>
    </row>
    <row r="973" spans="1:4" x14ac:dyDescent="0.25">
      <c r="A973" s="112">
        <v>45364</v>
      </c>
      <c r="B973" s="192" t="s">
        <v>5</v>
      </c>
      <c r="D973" s="136">
        <v>93812.260000000009</v>
      </c>
    </row>
    <row r="974" spans="1:4" x14ac:dyDescent="0.25">
      <c r="A974" s="112">
        <v>45364</v>
      </c>
      <c r="B974" s="192" t="s">
        <v>5</v>
      </c>
      <c r="D974" s="136">
        <v>69363</v>
      </c>
    </row>
    <row r="975" spans="1:4" x14ac:dyDescent="0.25">
      <c r="A975" s="112">
        <v>45364</v>
      </c>
      <c r="B975" s="192" t="s">
        <v>5</v>
      </c>
      <c r="D975" s="136">
        <v>72812.260000000009</v>
      </c>
    </row>
    <row r="976" spans="1:4" x14ac:dyDescent="0.25">
      <c r="A976" s="112">
        <v>45364</v>
      </c>
      <c r="B976" s="192" t="s">
        <v>5</v>
      </c>
      <c r="D976" s="136">
        <v>84259.359999999986</v>
      </c>
    </row>
    <row r="977" spans="1:4" x14ac:dyDescent="0.25">
      <c r="A977" s="112">
        <v>45364</v>
      </c>
      <c r="B977" s="192" t="s">
        <v>466</v>
      </c>
      <c r="D977" s="136">
        <v>95167.799999999988</v>
      </c>
    </row>
    <row r="978" spans="1:4" x14ac:dyDescent="0.25">
      <c r="A978" s="112">
        <v>45364</v>
      </c>
      <c r="B978" s="192" t="s">
        <v>65</v>
      </c>
      <c r="D978" s="136">
        <v>28995.760000000002</v>
      </c>
    </row>
    <row r="979" spans="1:4" x14ac:dyDescent="0.25">
      <c r="A979" s="112">
        <v>45364</v>
      </c>
      <c r="B979" s="192" t="s">
        <v>55</v>
      </c>
      <c r="D979" s="136">
        <v>98610.760000000009</v>
      </c>
    </row>
    <row r="980" spans="1:4" x14ac:dyDescent="0.25">
      <c r="A980" s="112">
        <v>45364</v>
      </c>
      <c r="B980" s="192" t="s">
        <v>55</v>
      </c>
      <c r="D980" s="136">
        <v>92510.260000000009</v>
      </c>
    </row>
    <row r="981" spans="1:4" x14ac:dyDescent="0.25">
      <c r="A981" s="112">
        <v>45364</v>
      </c>
      <c r="B981" s="192" t="s">
        <v>55</v>
      </c>
      <c r="D981" s="136">
        <v>69977.260000000009</v>
      </c>
    </row>
    <row r="982" spans="1:4" x14ac:dyDescent="0.25">
      <c r="A982" s="112">
        <v>45364</v>
      </c>
      <c r="B982" s="192" t="s">
        <v>55</v>
      </c>
      <c r="D982" s="136">
        <v>22895.260000000002</v>
      </c>
    </row>
    <row r="983" spans="1:4" x14ac:dyDescent="0.25">
      <c r="A983" s="112">
        <v>45364</v>
      </c>
      <c r="B983" s="192" t="s">
        <v>368</v>
      </c>
      <c r="D983" s="136">
        <v>28628.260000000002</v>
      </c>
    </row>
    <row r="984" spans="1:4" x14ac:dyDescent="0.25">
      <c r="A984" s="112">
        <v>45364</v>
      </c>
      <c r="B984" s="192" t="s">
        <v>291</v>
      </c>
      <c r="D984" s="136">
        <v>58763.259999999995</v>
      </c>
    </row>
    <row r="985" spans="1:4" x14ac:dyDescent="0.25">
      <c r="A985" s="112">
        <v>45366</v>
      </c>
      <c r="B985" s="192" t="s">
        <v>291</v>
      </c>
      <c r="D985" s="136">
        <v>29032.5</v>
      </c>
    </row>
    <row r="986" spans="1:4" x14ac:dyDescent="0.25">
      <c r="A986" s="112">
        <v>45369</v>
      </c>
      <c r="B986" s="192" t="s">
        <v>67</v>
      </c>
      <c r="D986" s="136">
        <v>22197</v>
      </c>
    </row>
    <row r="987" spans="1:4" x14ac:dyDescent="0.25">
      <c r="A987" s="112">
        <v>45377</v>
      </c>
      <c r="B987" s="192" t="s">
        <v>5</v>
      </c>
      <c r="D987" s="136">
        <v>91518</v>
      </c>
    </row>
    <row r="988" spans="1:4" x14ac:dyDescent="0.25">
      <c r="A988" s="112">
        <v>45377</v>
      </c>
      <c r="B988" s="192" t="s">
        <v>5</v>
      </c>
      <c r="D988" s="136">
        <v>29988</v>
      </c>
    </row>
    <row r="989" spans="1:4" x14ac:dyDescent="0.25">
      <c r="A989" s="112">
        <v>45377</v>
      </c>
      <c r="B989" s="192" t="s">
        <v>5</v>
      </c>
      <c r="D989" s="136">
        <v>95371.51999999999</v>
      </c>
    </row>
    <row r="990" spans="1:4" x14ac:dyDescent="0.25">
      <c r="A990" s="112">
        <v>45377</v>
      </c>
      <c r="B990" s="192" t="s">
        <v>5</v>
      </c>
      <c r="D990" s="136">
        <v>64149.759999999995</v>
      </c>
    </row>
    <row r="991" spans="1:4" x14ac:dyDescent="0.25">
      <c r="A991" s="112">
        <v>45377</v>
      </c>
      <c r="B991" s="192" t="s">
        <v>5</v>
      </c>
      <c r="D991" s="136">
        <v>51228.460000000006</v>
      </c>
    </row>
    <row r="992" spans="1:4" x14ac:dyDescent="0.25">
      <c r="A992" s="112">
        <v>45378</v>
      </c>
      <c r="B992" s="192" t="s">
        <v>67</v>
      </c>
      <c r="D992" s="136">
        <v>83223</v>
      </c>
    </row>
    <row r="993" spans="1:4" x14ac:dyDescent="0.25">
      <c r="A993" s="112">
        <v>45381</v>
      </c>
      <c r="B993" s="192" t="s">
        <v>397</v>
      </c>
      <c r="D993" s="136">
        <v>249480</v>
      </c>
    </row>
    <row r="994" spans="1:4" x14ac:dyDescent="0.25">
      <c r="A994" s="112">
        <v>45381</v>
      </c>
      <c r="B994" s="192" t="s">
        <v>292</v>
      </c>
      <c r="D994" s="136">
        <v>124499.99999999999</v>
      </c>
    </row>
    <row r="995" spans="1:4" x14ac:dyDescent="0.25">
      <c r="A995" s="112">
        <v>45381</v>
      </c>
      <c r="B995" s="192" t="s">
        <v>67</v>
      </c>
      <c r="D995" s="136">
        <v>63598.5</v>
      </c>
    </row>
    <row r="996" spans="1:4" x14ac:dyDescent="0.25">
      <c r="A996" s="112">
        <v>45381</v>
      </c>
      <c r="B996" s="192" t="s">
        <v>65</v>
      </c>
      <c r="D996" s="136">
        <v>69205.5</v>
      </c>
    </row>
    <row r="997" spans="1:4" x14ac:dyDescent="0.25">
      <c r="A997" s="112">
        <v>45382</v>
      </c>
      <c r="B997" s="192" t="s">
        <v>65</v>
      </c>
      <c r="D997" s="136">
        <v>70434</v>
      </c>
    </row>
    <row r="998" spans="1:4" x14ac:dyDescent="0.25">
      <c r="A998" s="111">
        <v>45381</v>
      </c>
      <c r="B998" s="191" t="s">
        <v>467</v>
      </c>
      <c r="D998" s="136">
        <v>866812.07000000007</v>
      </c>
    </row>
    <row r="999" spans="1:4" x14ac:dyDescent="0.25">
      <c r="A999" s="112">
        <v>45381</v>
      </c>
      <c r="B999" s="192" t="s">
        <v>467</v>
      </c>
      <c r="D999" s="136">
        <v>79501.320000000007</v>
      </c>
    </row>
    <row r="1000" spans="1:4" x14ac:dyDescent="0.25">
      <c r="A1000" s="112">
        <v>45381</v>
      </c>
      <c r="B1000" s="192" t="s">
        <v>467</v>
      </c>
      <c r="D1000" s="136">
        <v>398335.1</v>
      </c>
    </row>
    <row r="1001" spans="1:4" x14ac:dyDescent="0.25">
      <c r="A1001" s="112">
        <v>45381</v>
      </c>
      <c r="B1001" s="192" t="s">
        <v>467</v>
      </c>
      <c r="D1001" s="136">
        <v>664797.84</v>
      </c>
    </row>
    <row r="1002" spans="1:4" x14ac:dyDescent="0.25">
      <c r="A1002" s="111">
        <v>45292</v>
      </c>
      <c r="B1002" s="131" t="s">
        <v>3</v>
      </c>
      <c r="D1002" s="136">
        <v>7611</v>
      </c>
    </row>
    <row r="1003" spans="1:4" x14ac:dyDescent="0.25">
      <c r="A1003" s="112">
        <v>45292</v>
      </c>
      <c r="B1003" s="133" t="s">
        <v>7</v>
      </c>
      <c r="D1003" s="136">
        <v>102837</v>
      </c>
    </row>
    <row r="1004" spans="1:4" x14ac:dyDescent="0.25">
      <c r="A1004" s="112">
        <v>45292</v>
      </c>
      <c r="B1004" s="133" t="s">
        <v>7</v>
      </c>
      <c r="D1004" s="136">
        <v>32284.800000000003</v>
      </c>
    </row>
    <row r="1005" spans="1:4" x14ac:dyDescent="0.25">
      <c r="A1005" s="112">
        <v>45292</v>
      </c>
      <c r="B1005" s="133" t="s">
        <v>398</v>
      </c>
      <c r="D1005" s="136">
        <v>43660</v>
      </c>
    </row>
    <row r="1006" spans="1:4" x14ac:dyDescent="0.25">
      <c r="A1006" s="112">
        <v>45292</v>
      </c>
      <c r="B1006" s="133" t="s">
        <v>63</v>
      </c>
      <c r="D1006" s="136">
        <v>7080</v>
      </c>
    </row>
    <row r="1007" spans="1:4" x14ac:dyDescent="0.25">
      <c r="A1007" s="112">
        <v>45294</v>
      </c>
      <c r="B1007" s="133" t="s">
        <v>468</v>
      </c>
      <c r="D1007" s="136">
        <v>761241.60000000009</v>
      </c>
    </row>
    <row r="1008" spans="1:4" x14ac:dyDescent="0.25">
      <c r="A1008" s="112">
        <v>45294</v>
      </c>
      <c r="B1008" s="133" t="s">
        <v>468</v>
      </c>
      <c r="D1008" s="136">
        <v>45916.160000000003</v>
      </c>
    </row>
    <row r="1009" spans="1:4" x14ac:dyDescent="0.25">
      <c r="A1009" s="112">
        <v>45296</v>
      </c>
      <c r="B1009" s="133" t="s">
        <v>7</v>
      </c>
      <c r="D1009" s="136">
        <v>32284.800000000003</v>
      </c>
    </row>
    <row r="1010" spans="1:4" x14ac:dyDescent="0.25">
      <c r="A1010" s="112">
        <v>45297</v>
      </c>
      <c r="B1010" s="133" t="s">
        <v>468</v>
      </c>
      <c r="D1010" s="136">
        <v>370829.16000000003</v>
      </c>
    </row>
    <row r="1011" spans="1:4" x14ac:dyDescent="0.25">
      <c r="A1011" s="112">
        <v>45299</v>
      </c>
      <c r="B1011" s="133" t="s">
        <v>396</v>
      </c>
      <c r="D1011" s="136">
        <v>19500</v>
      </c>
    </row>
    <row r="1012" spans="1:4" x14ac:dyDescent="0.25">
      <c r="A1012" s="112">
        <v>45299</v>
      </c>
      <c r="B1012" s="133" t="s">
        <v>464</v>
      </c>
      <c r="D1012" s="136">
        <v>22854.239999999998</v>
      </c>
    </row>
    <row r="1013" spans="1:4" x14ac:dyDescent="0.25">
      <c r="A1013" s="112">
        <v>45299</v>
      </c>
      <c r="B1013" s="133" t="s">
        <v>3</v>
      </c>
      <c r="D1013" s="136">
        <v>10856</v>
      </c>
    </row>
    <row r="1014" spans="1:4" x14ac:dyDescent="0.25">
      <c r="A1014" s="112">
        <v>45299</v>
      </c>
      <c r="B1014" s="133" t="s">
        <v>469</v>
      </c>
      <c r="D1014" s="136">
        <v>212400</v>
      </c>
    </row>
    <row r="1015" spans="1:4" x14ac:dyDescent="0.25">
      <c r="A1015" s="112">
        <v>45300</v>
      </c>
      <c r="B1015" s="133" t="s">
        <v>272</v>
      </c>
      <c r="D1015" s="136">
        <v>1945447.12</v>
      </c>
    </row>
    <row r="1016" spans="1:4" x14ac:dyDescent="0.25">
      <c r="A1016" s="112">
        <v>45300</v>
      </c>
      <c r="B1016" s="133" t="s">
        <v>62</v>
      </c>
      <c r="D1016" s="136">
        <v>62955.360000000001</v>
      </c>
    </row>
    <row r="1017" spans="1:4" x14ac:dyDescent="0.25">
      <c r="A1017" s="112">
        <v>45300</v>
      </c>
      <c r="B1017" s="133" t="s">
        <v>7</v>
      </c>
      <c r="D1017" s="136">
        <v>82446.600000000006</v>
      </c>
    </row>
    <row r="1018" spans="1:4" x14ac:dyDescent="0.25">
      <c r="A1018" s="112">
        <v>45300</v>
      </c>
      <c r="B1018" s="133" t="s">
        <v>468</v>
      </c>
      <c r="D1018" s="136">
        <v>339915.52000000002</v>
      </c>
    </row>
    <row r="1019" spans="1:4" x14ac:dyDescent="0.25">
      <c r="A1019" s="112">
        <v>45302</v>
      </c>
      <c r="B1019" s="133" t="s">
        <v>396</v>
      </c>
      <c r="D1019" s="136">
        <v>19500</v>
      </c>
    </row>
    <row r="1020" spans="1:4" x14ac:dyDescent="0.25">
      <c r="A1020" s="112">
        <v>45302</v>
      </c>
      <c r="B1020" s="133" t="s">
        <v>62</v>
      </c>
      <c r="D1020" s="136">
        <v>79591</v>
      </c>
    </row>
    <row r="1021" spans="1:4" x14ac:dyDescent="0.25">
      <c r="A1021" s="112">
        <v>45303</v>
      </c>
      <c r="B1021" s="133" t="s">
        <v>468</v>
      </c>
      <c r="D1021" s="136">
        <v>15406.080000000002</v>
      </c>
    </row>
    <row r="1022" spans="1:4" x14ac:dyDescent="0.25">
      <c r="A1022" s="112">
        <v>45303</v>
      </c>
      <c r="B1022" s="133" t="s">
        <v>464</v>
      </c>
      <c r="D1022" s="136">
        <v>48406.559999999998</v>
      </c>
    </row>
    <row r="1023" spans="1:4" x14ac:dyDescent="0.25">
      <c r="A1023" s="112">
        <v>45304</v>
      </c>
      <c r="B1023" s="133" t="s">
        <v>468</v>
      </c>
      <c r="D1023" s="136">
        <v>86099.88</v>
      </c>
    </row>
    <row r="1024" spans="1:4" x14ac:dyDescent="0.25">
      <c r="A1024" s="112">
        <v>45306</v>
      </c>
      <c r="B1024" s="133" t="s">
        <v>377</v>
      </c>
      <c r="D1024" s="136">
        <v>984903.03999999992</v>
      </c>
    </row>
    <row r="1025" spans="1:4" x14ac:dyDescent="0.25">
      <c r="A1025" s="112">
        <v>45306</v>
      </c>
      <c r="B1025" s="133" t="s">
        <v>377</v>
      </c>
      <c r="D1025" s="136">
        <v>742085.48</v>
      </c>
    </row>
    <row r="1026" spans="1:4" x14ac:dyDescent="0.25">
      <c r="A1026" s="112">
        <v>45307</v>
      </c>
      <c r="B1026" s="133" t="s">
        <v>272</v>
      </c>
      <c r="D1026" s="136">
        <v>2011810.3199999998</v>
      </c>
    </row>
    <row r="1027" spans="1:4" x14ac:dyDescent="0.25">
      <c r="A1027" s="112">
        <v>45307</v>
      </c>
      <c r="B1027" s="133" t="s">
        <v>7</v>
      </c>
      <c r="D1027" s="136">
        <v>61879.199999999997</v>
      </c>
    </row>
    <row r="1028" spans="1:4" x14ac:dyDescent="0.25">
      <c r="A1028" s="112">
        <v>45309</v>
      </c>
      <c r="B1028" s="133" t="s">
        <v>470</v>
      </c>
      <c r="D1028" s="136">
        <v>419372</v>
      </c>
    </row>
    <row r="1029" spans="1:4" x14ac:dyDescent="0.25">
      <c r="A1029" s="112">
        <v>45309</v>
      </c>
      <c r="B1029" s="133" t="s">
        <v>53</v>
      </c>
      <c r="D1029" s="136">
        <v>7646.4</v>
      </c>
    </row>
    <row r="1030" spans="1:4" x14ac:dyDescent="0.25">
      <c r="A1030" s="112">
        <v>45311</v>
      </c>
      <c r="B1030" s="133" t="s">
        <v>64</v>
      </c>
      <c r="D1030" s="136">
        <v>56050</v>
      </c>
    </row>
    <row r="1031" spans="1:4" x14ac:dyDescent="0.25">
      <c r="A1031" s="112">
        <v>45312</v>
      </c>
      <c r="B1031" s="133" t="s">
        <v>272</v>
      </c>
      <c r="D1031" s="136">
        <v>2002948.52</v>
      </c>
    </row>
    <row r="1032" spans="1:4" x14ac:dyDescent="0.25">
      <c r="A1032" s="112">
        <v>45313</v>
      </c>
      <c r="B1032" s="133" t="s">
        <v>396</v>
      </c>
      <c r="D1032" s="136">
        <v>19500</v>
      </c>
    </row>
    <row r="1033" spans="1:4" x14ac:dyDescent="0.25">
      <c r="A1033" s="112">
        <v>45313</v>
      </c>
      <c r="B1033" s="133" t="s">
        <v>468</v>
      </c>
      <c r="D1033" s="136">
        <v>3600</v>
      </c>
    </row>
    <row r="1034" spans="1:4" x14ac:dyDescent="0.25">
      <c r="A1034" s="112">
        <v>45313</v>
      </c>
      <c r="B1034" s="133" t="s">
        <v>468</v>
      </c>
      <c r="D1034" s="136">
        <v>397991.57999999996</v>
      </c>
    </row>
    <row r="1035" spans="1:4" x14ac:dyDescent="0.25">
      <c r="A1035" s="112">
        <v>45314</v>
      </c>
      <c r="B1035" s="133" t="s">
        <v>468</v>
      </c>
      <c r="D1035" s="136">
        <v>13520</v>
      </c>
    </row>
    <row r="1036" spans="1:4" x14ac:dyDescent="0.25">
      <c r="A1036" s="112">
        <v>45314</v>
      </c>
      <c r="B1036" s="133" t="s">
        <v>396</v>
      </c>
      <c r="D1036" s="136">
        <v>19500</v>
      </c>
    </row>
    <row r="1037" spans="1:4" x14ac:dyDescent="0.25">
      <c r="A1037" s="112">
        <v>45314</v>
      </c>
      <c r="B1037" s="133" t="s">
        <v>7</v>
      </c>
      <c r="D1037" s="136">
        <v>82446.600000000006</v>
      </c>
    </row>
    <row r="1038" spans="1:4" x14ac:dyDescent="0.25">
      <c r="A1038" s="112">
        <v>45315</v>
      </c>
      <c r="B1038" s="133" t="s">
        <v>468</v>
      </c>
      <c r="D1038" s="136">
        <v>875071.48</v>
      </c>
    </row>
    <row r="1039" spans="1:4" x14ac:dyDescent="0.25">
      <c r="A1039" s="112">
        <v>45318</v>
      </c>
      <c r="B1039" s="133" t="s">
        <v>470</v>
      </c>
      <c r="D1039" s="136">
        <v>801220</v>
      </c>
    </row>
    <row r="1040" spans="1:4" x14ac:dyDescent="0.25">
      <c r="A1040" s="112">
        <v>45325</v>
      </c>
      <c r="B1040" s="133" t="s">
        <v>64</v>
      </c>
      <c r="D1040" s="136">
        <v>56050</v>
      </c>
    </row>
    <row r="1041" spans="1:4" x14ac:dyDescent="0.25">
      <c r="A1041" s="112">
        <v>45327</v>
      </c>
      <c r="B1041" s="133" t="s">
        <v>56</v>
      </c>
      <c r="D1041" s="136">
        <v>20699.559999999998</v>
      </c>
    </row>
    <row r="1042" spans="1:4" x14ac:dyDescent="0.25">
      <c r="A1042" s="112">
        <v>45328</v>
      </c>
      <c r="B1042" s="133" t="s">
        <v>272</v>
      </c>
      <c r="D1042" s="136">
        <v>2007155.2199999997</v>
      </c>
    </row>
    <row r="1043" spans="1:4" x14ac:dyDescent="0.25">
      <c r="A1043" s="112">
        <v>45332</v>
      </c>
      <c r="B1043" s="133" t="s">
        <v>468</v>
      </c>
      <c r="D1043" s="136">
        <v>66890.66</v>
      </c>
    </row>
    <row r="1044" spans="1:4" x14ac:dyDescent="0.25">
      <c r="A1044" s="112">
        <v>45335</v>
      </c>
      <c r="B1044" s="133" t="s">
        <v>272</v>
      </c>
      <c r="D1044" s="136">
        <v>2077451.3599999999</v>
      </c>
    </row>
    <row r="1045" spans="1:4" x14ac:dyDescent="0.25">
      <c r="A1045" s="112">
        <v>45336</v>
      </c>
      <c r="B1045" s="133" t="s">
        <v>396</v>
      </c>
      <c r="D1045" s="136">
        <v>19500</v>
      </c>
    </row>
    <row r="1046" spans="1:4" x14ac:dyDescent="0.25">
      <c r="A1046" s="112">
        <v>45336</v>
      </c>
      <c r="B1046" s="133" t="s">
        <v>396</v>
      </c>
      <c r="D1046" s="136">
        <v>19500</v>
      </c>
    </row>
    <row r="1047" spans="1:4" x14ac:dyDescent="0.25">
      <c r="A1047" s="112">
        <v>45337</v>
      </c>
      <c r="B1047" s="133" t="s">
        <v>7</v>
      </c>
      <c r="D1047" s="136">
        <v>108465.60000000001</v>
      </c>
    </row>
    <row r="1048" spans="1:4" x14ac:dyDescent="0.25">
      <c r="A1048" s="112">
        <v>45337</v>
      </c>
      <c r="B1048" s="133" t="s">
        <v>62</v>
      </c>
      <c r="D1048" s="136">
        <v>91119.6</v>
      </c>
    </row>
    <row r="1049" spans="1:4" x14ac:dyDescent="0.25">
      <c r="A1049" s="112">
        <v>45337</v>
      </c>
      <c r="B1049" s="133" t="s">
        <v>6</v>
      </c>
      <c r="D1049" s="136">
        <v>18054</v>
      </c>
    </row>
    <row r="1050" spans="1:4" x14ac:dyDescent="0.25">
      <c r="A1050" s="112">
        <v>45337</v>
      </c>
      <c r="B1050" s="133" t="s">
        <v>2</v>
      </c>
      <c r="D1050" s="136">
        <v>26998.400000000001</v>
      </c>
    </row>
    <row r="1051" spans="1:4" x14ac:dyDescent="0.25">
      <c r="A1051" s="112">
        <v>45337</v>
      </c>
      <c r="B1051" s="133" t="s">
        <v>470</v>
      </c>
      <c r="D1051" s="136">
        <v>1183540</v>
      </c>
    </row>
    <row r="1052" spans="1:4" x14ac:dyDescent="0.25">
      <c r="A1052" s="112">
        <v>45337</v>
      </c>
      <c r="B1052" s="133" t="s">
        <v>397</v>
      </c>
      <c r="D1052" s="136">
        <v>14160</v>
      </c>
    </row>
    <row r="1053" spans="1:4" x14ac:dyDescent="0.25">
      <c r="A1053" s="112">
        <v>45341</v>
      </c>
      <c r="B1053" s="133" t="s">
        <v>272</v>
      </c>
      <c r="D1053" s="136">
        <v>65914.8</v>
      </c>
    </row>
    <row r="1054" spans="1:4" x14ac:dyDescent="0.25">
      <c r="A1054" s="112">
        <v>45341</v>
      </c>
      <c r="B1054" s="133" t="s">
        <v>272</v>
      </c>
      <c r="D1054" s="136">
        <v>2003229.3599999999</v>
      </c>
    </row>
    <row r="1055" spans="1:4" x14ac:dyDescent="0.25">
      <c r="A1055" s="112">
        <v>45342</v>
      </c>
      <c r="B1055" s="133" t="s">
        <v>7</v>
      </c>
      <c r="D1055" s="136">
        <v>102837</v>
      </c>
    </row>
    <row r="1056" spans="1:4" x14ac:dyDescent="0.25">
      <c r="A1056" s="112">
        <v>45342</v>
      </c>
      <c r="B1056" s="133" t="s">
        <v>468</v>
      </c>
      <c r="D1056" s="136">
        <v>19420.440000000002</v>
      </c>
    </row>
    <row r="1057" spans="1:4" x14ac:dyDescent="0.25">
      <c r="A1057" s="112">
        <v>45344</v>
      </c>
      <c r="B1057" s="133" t="s">
        <v>396</v>
      </c>
      <c r="D1057" s="136">
        <v>19500</v>
      </c>
    </row>
    <row r="1058" spans="1:4" x14ac:dyDescent="0.25">
      <c r="A1058" s="112">
        <v>45348</v>
      </c>
      <c r="B1058" s="133" t="s">
        <v>62</v>
      </c>
      <c r="D1058" s="136">
        <v>64696.459999999992</v>
      </c>
    </row>
    <row r="1059" spans="1:4" x14ac:dyDescent="0.25">
      <c r="A1059" s="112">
        <v>45350</v>
      </c>
      <c r="B1059" s="133" t="s">
        <v>272</v>
      </c>
      <c r="D1059" s="136">
        <v>2106618.6</v>
      </c>
    </row>
    <row r="1060" spans="1:4" x14ac:dyDescent="0.25">
      <c r="A1060" s="112">
        <v>45355</v>
      </c>
      <c r="B1060" s="133" t="s">
        <v>56</v>
      </c>
      <c r="D1060" s="136">
        <v>90999.53</v>
      </c>
    </row>
    <row r="1061" spans="1:4" x14ac:dyDescent="0.25">
      <c r="A1061" s="112">
        <v>45355</v>
      </c>
      <c r="B1061" s="133" t="s">
        <v>7</v>
      </c>
      <c r="D1061" s="136">
        <v>102837</v>
      </c>
    </row>
    <row r="1062" spans="1:4" x14ac:dyDescent="0.25">
      <c r="A1062" s="112">
        <v>45357</v>
      </c>
      <c r="B1062" s="133" t="s">
        <v>396</v>
      </c>
      <c r="D1062" s="136">
        <v>19500</v>
      </c>
    </row>
    <row r="1063" spans="1:4" x14ac:dyDescent="0.25">
      <c r="A1063" s="112">
        <v>45359</v>
      </c>
      <c r="B1063" s="133" t="s">
        <v>396</v>
      </c>
      <c r="D1063" s="136">
        <v>19500</v>
      </c>
    </row>
    <row r="1064" spans="1:4" x14ac:dyDescent="0.25">
      <c r="A1064" s="112">
        <v>45360</v>
      </c>
      <c r="B1064" s="133" t="s">
        <v>272</v>
      </c>
      <c r="D1064" s="136">
        <v>2072080</v>
      </c>
    </row>
    <row r="1065" spans="1:4" x14ac:dyDescent="0.25">
      <c r="A1065" s="112">
        <v>45364</v>
      </c>
      <c r="B1065" s="133" t="s">
        <v>396</v>
      </c>
      <c r="D1065" s="136">
        <v>19500</v>
      </c>
    </row>
    <row r="1066" spans="1:4" x14ac:dyDescent="0.25">
      <c r="A1066" s="112">
        <v>45364</v>
      </c>
      <c r="B1066" s="133" t="s">
        <v>64</v>
      </c>
      <c r="D1066" s="136">
        <v>56050</v>
      </c>
    </row>
    <row r="1067" spans="1:4" x14ac:dyDescent="0.25">
      <c r="A1067" s="112">
        <v>45364</v>
      </c>
      <c r="B1067" s="133" t="s">
        <v>471</v>
      </c>
      <c r="D1067" s="136">
        <v>8354.4</v>
      </c>
    </row>
    <row r="1068" spans="1:4" x14ac:dyDescent="0.25">
      <c r="A1068" s="112">
        <v>45364</v>
      </c>
      <c r="B1068" s="133" t="s">
        <v>468</v>
      </c>
      <c r="D1068" s="136">
        <v>15360.060000000001</v>
      </c>
    </row>
    <row r="1069" spans="1:4" x14ac:dyDescent="0.25">
      <c r="A1069" s="112">
        <v>45364</v>
      </c>
      <c r="B1069" s="133" t="s">
        <v>468</v>
      </c>
      <c r="D1069" s="136">
        <v>-1593</v>
      </c>
    </row>
    <row r="1070" spans="1:4" x14ac:dyDescent="0.25">
      <c r="A1070" s="112">
        <v>45364</v>
      </c>
      <c r="B1070" s="133" t="s">
        <v>468</v>
      </c>
      <c r="D1070" s="136">
        <v>-69241.22</v>
      </c>
    </row>
    <row r="1071" spans="1:4" x14ac:dyDescent="0.25">
      <c r="A1071" s="112">
        <v>45364</v>
      </c>
      <c r="B1071" s="133" t="s">
        <v>273</v>
      </c>
      <c r="D1071" s="136">
        <v>19765</v>
      </c>
    </row>
    <row r="1072" spans="1:4" x14ac:dyDescent="0.25">
      <c r="A1072" s="112">
        <v>45364</v>
      </c>
      <c r="B1072" s="133" t="s">
        <v>273</v>
      </c>
      <c r="D1072" s="136">
        <v>26756.5</v>
      </c>
    </row>
    <row r="1073" spans="1:4" x14ac:dyDescent="0.25">
      <c r="A1073" s="112">
        <v>45364</v>
      </c>
      <c r="B1073" s="133" t="s">
        <v>273</v>
      </c>
      <c r="D1073" s="136">
        <v>4484</v>
      </c>
    </row>
    <row r="1074" spans="1:4" x14ac:dyDescent="0.25">
      <c r="A1074" s="112">
        <v>45364</v>
      </c>
      <c r="B1074" s="133" t="s">
        <v>468</v>
      </c>
      <c r="D1074" s="136">
        <v>21594</v>
      </c>
    </row>
    <row r="1075" spans="1:4" x14ac:dyDescent="0.25">
      <c r="A1075" s="112">
        <v>45365</v>
      </c>
      <c r="B1075" s="133" t="s">
        <v>11</v>
      </c>
      <c r="D1075" s="136">
        <v>111598.5</v>
      </c>
    </row>
    <row r="1076" spans="1:4" x14ac:dyDescent="0.25">
      <c r="A1076" s="112">
        <v>45366</v>
      </c>
      <c r="B1076" s="133" t="s">
        <v>377</v>
      </c>
      <c r="D1076" s="136">
        <v>880939.72</v>
      </c>
    </row>
    <row r="1077" spans="1:4" x14ac:dyDescent="0.25">
      <c r="A1077" s="112">
        <v>45366</v>
      </c>
      <c r="B1077" s="133" t="s">
        <v>377</v>
      </c>
      <c r="D1077" s="136">
        <v>934228</v>
      </c>
    </row>
    <row r="1078" spans="1:4" x14ac:dyDescent="0.25">
      <c r="A1078" s="112">
        <v>45366</v>
      </c>
      <c r="B1078" s="133" t="s">
        <v>468</v>
      </c>
      <c r="D1078" s="136">
        <v>7767.9400000000005</v>
      </c>
    </row>
    <row r="1079" spans="1:4" x14ac:dyDescent="0.25">
      <c r="A1079" s="112">
        <v>45366</v>
      </c>
      <c r="B1079" s="133" t="s">
        <v>56</v>
      </c>
      <c r="D1079" s="136">
        <v>12600</v>
      </c>
    </row>
    <row r="1080" spans="1:4" x14ac:dyDescent="0.25">
      <c r="A1080" s="112">
        <v>45366</v>
      </c>
      <c r="B1080" s="133" t="s">
        <v>468</v>
      </c>
      <c r="D1080" s="136">
        <v>74525.260000000009</v>
      </c>
    </row>
    <row r="1081" spans="1:4" x14ac:dyDescent="0.25">
      <c r="A1081" s="112">
        <v>45368</v>
      </c>
      <c r="B1081" s="133" t="s">
        <v>272</v>
      </c>
      <c r="D1081" s="136">
        <v>2122142.6800000002</v>
      </c>
    </row>
    <row r="1082" spans="1:4" x14ac:dyDescent="0.25">
      <c r="A1082" s="112">
        <v>45370</v>
      </c>
      <c r="B1082" s="133" t="s">
        <v>468</v>
      </c>
      <c r="D1082" s="136">
        <v>315151.33999999997</v>
      </c>
    </row>
    <row r="1083" spans="1:4" x14ac:dyDescent="0.25">
      <c r="A1083" s="112">
        <v>45377</v>
      </c>
      <c r="B1083" s="133" t="s">
        <v>7</v>
      </c>
      <c r="D1083" s="136">
        <v>123227.4</v>
      </c>
    </row>
    <row r="1084" spans="1:4" x14ac:dyDescent="0.25">
      <c r="A1084" s="112">
        <v>45381</v>
      </c>
      <c r="B1084" s="133" t="s">
        <v>62</v>
      </c>
      <c r="D1084" s="136">
        <v>159300</v>
      </c>
    </row>
    <row r="1085" spans="1:4" x14ac:dyDescent="0.25">
      <c r="A1085" s="112">
        <v>45381</v>
      </c>
      <c r="B1085" s="133" t="s">
        <v>396</v>
      </c>
      <c r="D1085" s="136">
        <v>9749.989999999998</v>
      </c>
    </row>
    <row r="1086" spans="1:4" x14ac:dyDescent="0.25">
      <c r="A1086" s="112">
        <v>45381</v>
      </c>
      <c r="B1086" s="133" t="s">
        <v>396</v>
      </c>
      <c r="D1086" s="136">
        <v>9749.989999999998</v>
      </c>
    </row>
    <row r="1087" spans="1:4" x14ac:dyDescent="0.25">
      <c r="A1087" s="112">
        <v>45381</v>
      </c>
      <c r="B1087" s="133" t="s">
        <v>397</v>
      </c>
      <c r="D1087" s="136">
        <v>33984</v>
      </c>
    </row>
    <row r="1088" spans="1:4" x14ac:dyDescent="0.25">
      <c r="A1088" s="112">
        <v>45381</v>
      </c>
      <c r="B1088" s="133" t="s">
        <v>62</v>
      </c>
      <c r="D1088" s="136">
        <v>42214.5</v>
      </c>
    </row>
    <row r="1089" spans="1:4" x14ac:dyDescent="0.25">
      <c r="A1089" s="112">
        <v>45382</v>
      </c>
      <c r="B1089" s="133" t="s">
        <v>272</v>
      </c>
      <c r="D1089" s="136">
        <v>2080349.44</v>
      </c>
    </row>
    <row r="1090" spans="1:4" x14ac:dyDescent="0.25">
      <c r="A1090" s="112">
        <v>45382</v>
      </c>
      <c r="B1090" s="133" t="s">
        <v>472</v>
      </c>
      <c r="D1090" s="136">
        <v>185257.06</v>
      </c>
    </row>
    <row r="1091" spans="1:4" x14ac:dyDescent="0.25">
      <c r="A1091" s="112">
        <v>45382</v>
      </c>
      <c r="B1091" s="133" t="s">
        <v>473</v>
      </c>
      <c r="D1091" s="136">
        <v>72134.579999999987</v>
      </c>
    </row>
    <row r="1092" spans="1:4" x14ac:dyDescent="0.25">
      <c r="A1092" s="111">
        <v>45386</v>
      </c>
      <c r="B1092" s="131" t="s">
        <v>289</v>
      </c>
      <c r="D1092" s="136">
        <v>179200</v>
      </c>
    </row>
    <row r="1093" spans="1:4" x14ac:dyDescent="0.25">
      <c r="A1093" s="112">
        <v>45395</v>
      </c>
      <c r="B1093" s="133" t="s">
        <v>465</v>
      </c>
      <c r="D1093" s="136">
        <v>1799.94</v>
      </c>
    </row>
    <row r="1094" spans="1:4" x14ac:dyDescent="0.25">
      <c r="A1094" s="112">
        <v>45396</v>
      </c>
      <c r="B1094" s="133" t="s">
        <v>289</v>
      </c>
      <c r="D1094" s="136">
        <v>16832</v>
      </c>
    </row>
    <row r="1095" spans="1:4" x14ac:dyDescent="0.25">
      <c r="A1095" s="112">
        <v>45396</v>
      </c>
      <c r="B1095" s="133" t="s">
        <v>289</v>
      </c>
      <c r="D1095" s="136">
        <v>84160</v>
      </c>
    </row>
    <row r="1096" spans="1:4" x14ac:dyDescent="0.25">
      <c r="A1096" s="112">
        <v>45396</v>
      </c>
      <c r="B1096" s="133" t="s">
        <v>289</v>
      </c>
      <c r="D1096" s="136">
        <v>181120</v>
      </c>
    </row>
    <row r="1097" spans="1:4" x14ac:dyDescent="0.25">
      <c r="A1097" s="112">
        <v>45402</v>
      </c>
      <c r="B1097" s="133" t="s">
        <v>287</v>
      </c>
      <c r="D1097" s="136">
        <v>65664</v>
      </c>
    </row>
    <row r="1098" spans="1:4" x14ac:dyDescent="0.25">
      <c r="A1098" s="112">
        <v>45403</v>
      </c>
      <c r="B1098" s="133" t="s">
        <v>287</v>
      </c>
      <c r="D1098" s="136">
        <v>102144</v>
      </c>
    </row>
    <row r="1099" spans="1:4" x14ac:dyDescent="0.25">
      <c r="A1099" s="112">
        <v>45403</v>
      </c>
      <c r="B1099" s="133" t="s">
        <v>287</v>
      </c>
      <c r="D1099" s="136">
        <v>102144</v>
      </c>
    </row>
    <row r="1100" spans="1:4" x14ac:dyDescent="0.25">
      <c r="A1100" s="112">
        <v>45403</v>
      </c>
      <c r="B1100" s="133" t="s">
        <v>287</v>
      </c>
      <c r="D1100" s="136">
        <v>102144</v>
      </c>
    </row>
    <row r="1101" spans="1:4" x14ac:dyDescent="0.25">
      <c r="A1101" s="112">
        <v>45403</v>
      </c>
      <c r="B1101" s="133" t="s">
        <v>287</v>
      </c>
      <c r="D1101" s="136">
        <v>109440</v>
      </c>
    </row>
    <row r="1102" spans="1:4" x14ac:dyDescent="0.25">
      <c r="A1102" s="112">
        <v>45403</v>
      </c>
      <c r="B1102" s="133" t="s">
        <v>287</v>
      </c>
      <c r="D1102" s="136">
        <v>109440</v>
      </c>
    </row>
    <row r="1103" spans="1:4" x14ac:dyDescent="0.25">
      <c r="A1103" s="112">
        <v>45403</v>
      </c>
      <c r="B1103" s="133" t="s">
        <v>287</v>
      </c>
      <c r="D1103" s="136">
        <v>109440</v>
      </c>
    </row>
    <row r="1104" spans="1:4" x14ac:dyDescent="0.25">
      <c r="A1104" s="112">
        <v>45403</v>
      </c>
      <c r="B1104" s="133" t="s">
        <v>287</v>
      </c>
      <c r="D1104" s="136">
        <v>102144</v>
      </c>
    </row>
    <row r="1105" spans="1:4" x14ac:dyDescent="0.25">
      <c r="A1105" s="112">
        <v>45419</v>
      </c>
      <c r="B1105" s="133" t="s">
        <v>289</v>
      </c>
      <c r="D1105" s="136">
        <v>89600</v>
      </c>
    </row>
    <row r="1106" spans="1:4" x14ac:dyDescent="0.25">
      <c r="A1106" s="112">
        <v>45419</v>
      </c>
      <c r="B1106" s="133" t="s">
        <v>289</v>
      </c>
      <c r="D1106" s="136">
        <v>89600</v>
      </c>
    </row>
    <row r="1107" spans="1:4" x14ac:dyDescent="0.25">
      <c r="A1107" s="112">
        <v>45419</v>
      </c>
      <c r="B1107" s="133" t="s">
        <v>289</v>
      </c>
      <c r="D1107" s="136">
        <v>89600</v>
      </c>
    </row>
    <row r="1108" spans="1:4" x14ac:dyDescent="0.25">
      <c r="A1108" s="112">
        <v>45419</v>
      </c>
      <c r="B1108" s="133" t="s">
        <v>289</v>
      </c>
      <c r="D1108" s="136">
        <v>89600</v>
      </c>
    </row>
    <row r="1109" spans="1:4" x14ac:dyDescent="0.25">
      <c r="A1109" s="112">
        <v>45424</v>
      </c>
      <c r="B1109" s="133" t="s">
        <v>285</v>
      </c>
      <c r="D1109" s="136">
        <v>250880</v>
      </c>
    </row>
    <row r="1110" spans="1:4" x14ac:dyDescent="0.25">
      <c r="A1110" s="112">
        <v>45424</v>
      </c>
      <c r="B1110" s="133" t="s">
        <v>285</v>
      </c>
      <c r="D1110" s="136">
        <v>179200</v>
      </c>
    </row>
    <row r="1111" spans="1:4" x14ac:dyDescent="0.25">
      <c r="A1111" s="112">
        <v>45425</v>
      </c>
      <c r="B1111" s="133" t="s">
        <v>276</v>
      </c>
      <c r="D1111" s="136">
        <v>210000.02</v>
      </c>
    </row>
    <row r="1112" spans="1:4" x14ac:dyDescent="0.25">
      <c r="A1112" s="112">
        <v>45427</v>
      </c>
      <c r="B1112" s="133" t="s">
        <v>285</v>
      </c>
      <c r="D1112" s="136">
        <v>176000</v>
      </c>
    </row>
    <row r="1113" spans="1:4" x14ac:dyDescent="0.25">
      <c r="A1113" s="112">
        <v>45427</v>
      </c>
      <c r="B1113" s="133" t="s">
        <v>285</v>
      </c>
      <c r="D1113" s="136">
        <v>176000</v>
      </c>
    </row>
    <row r="1114" spans="1:4" x14ac:dyDescent="0.25">
      <c r="A1114" s="112">
        <v>45428</v>
      </c>
      <c r="B1114" s="133" t="s">
        <v>521</v>
      </c>
      <c r="D1114" s="136">
        <v>41499.119999999995</v>
      </c>
    </row>
    <row r="1115" spans="1:4" x14ac:dyDescent="0.25">
      <c r="A1115" s="112">
        <v>45428</v>
      </c>
      <c r="B1115" s="133" t="s">
        <v>288</v>
      </c>
      <c r="D1115" s="136">
        <v>97920</v>
      </c>
    </row>
    <row r="1116" spans="1:4" x14ac:dyDescent="0.25">
      <c r="A1116" s="112">
        <v>45433</v>
      </c>
      <c r="B1116" s="133" t="s">
        <v>289</v>
      </c>
      <c r="D1116" s="136">
        <v>176000</v>
      </c>
    </row>
    <row r="1117" spans="1:4" x14ac:dyDescent="0.25">
      <c r="A1117" s="112">
        <v>45433</v>
      </c>
      <c r="B1117" s="133" t="s">
        <v>289</v>
      </c>
      <c r="D1117" s="136">
        <v>176000</v>
      </c>
    </row>
    <row r="1118" spans="1:4" x14ac:dyDescent="0.25">
      <c r="A1118" s="112">
        <v>45433</v>
      </c>
      <c r="B1118" s="133" t="s">
        <v>289</v>
      </c>
      <c r="D1118" s="136">
        <v>176000</v>
      </c>
    </row>
    <row r="1119" spans="1:4" x14ac:dyDescent="0.25">
      <c r="A1119" s="112">
        <v>45436</v>
      </c>
      <c r="B1119" s="133" t="s">
        <v>289</v>
      </c>
      <c r="D1119" s="136">
        <v>176000</v>
      </c>
    </row>
    <row r="1120" spans="1:4" x14ac:dyDescent="0.25">
      <c r="A1120" s="112">
        <v>45436</v>
      </c>
      <c r="B1120" s="133" t="s">
        <v>289</v>
      </c>
      <c r="D1120" s="136">
        <v>176000</v>
      </c>
    </row>
    <row r="1121" spans="1:4" x14ac:dyDescent="0.25">
      <c r="A1121" s="112">
        <v>45437</v>
      </c>
      <c r="B1121" s="133" t="s">
        <v>289</v>
      </c>
      <c r="D1121" s="136">
        <v>176000</v>
      </c>
    </row>
    <row r="1122" spans="1:4" x14ac:dyDescent="0.25">
      <c r="A1122" s="112">
        <v>45438</v>
      </c>
      <c r="B1122" s="133" t="s">
        <v>4</v>
      </c>
      <c r="D1122" s="136">
        <v>35200</v>
      </c>
    </row>
    <row r="1123" spans="1:4" x14ac:dyDescent="0.25">
      <c r="A1123" s="112">
        <v>45438</v>
      </c>
      <c r="B1123" s="133" t="s">
        <v>4</v>
      </c>
      <c r="D1123" s="136">
        <v>70400</v>
      </c>
    </row>
    <row r="1124" spans="1:4" x14ac:dyDescent="0.25">
      <c r="A1124" s="112">
        <v>45440</v>
      </c>
      <c r="B1124" s="133" t="s">
        <v>287</v>
      </c>
      <c r="D1124" s="136">
        <v>105600</v>
      </c>
    </row>
    <row r="1125" spans="1:4" x14ac:dyDescent="0.25">
      <c r="A1125" s="112">
        <v>45443</v>
      </c>
      <c r="B1125" s="133" t="s">
        <v>289</v>
      </c>
      <c r="D1125" s="136">
        <v>87040</v>
      </c>
    </row>
    <row r="1126" spans="1:4" x14ac:dyDescent="0.25">
      <c r="A1126" s="112">
        <v>45443</v>
      </c>
      <c r="B1126" s="133" t="s">
        <v>289</v>
      </c>
      <c r="D1126" s="136">
        <v>87040</v>
      </c>
    </row>
    <row r="1127" spans="1:4" x14ac:dyDescent="0.25">
      <c r="A1127" s="112">
        <v>45443</v>
      </c>
      <c r="B1127" s="133" t="s">
        <v>289</v>
      </c>
      <c r="D1127" s="136">
        <v>87040</v>
      </c>
    </row>
    <row r="1128" spans="1:4" x14ac:dyDescent="0.25">
      <c r="A1128" s="112">
        <v>45443</v>
      </c>
      <c r="B1128" s="133" t="s">
        <v>289</v>
      </c>
      <c r="D1128" s="136">
        <v>87040</v>
      </c>
    </row>
    <row r="1129" spans="1:4" x14ac:dyDescent="0.25">
      <c r="A1129" s="111">
        <v>45384</v>
      </c>
      <c r="B1129" s="131" t="s">
        <v>292</v>
      </c>
      <c r="D1129" s="136">
        <v>124499.99999999999</v>
      </c>
    </row>
    <row r="1130" spans="1:4" x14ac:dyDescent="0.25">
      <c r="A1130" s="112">
        <v>45385</v>
      </c>
      <c r="B1130" s="133" t="s">
        <v>63</v>
      </c>
      <c r="D1130" s="136">
        <v>37170</v>
      </c>
    </row>
    <row r="1131" spans="1:4" x14ac:dyDescent="0.25">
      <c r="A1131" s="112">
        <v>45390</v>
      </c>
      <c r="B1131" s="133" t="s">
        <v>67</v>
      </c>
      <c r="D1131" s="136">
        <v>36842.399999999994</v>
      </c>
    </row>
    <row r="1132" spans="1:4" x14ac:dyDescent="0.25">
      <c r="A1132" s="112">
        <v>45392</v>
      </c>
      <c r="B1132" s="133" t="s">
        <v>55</v>
      </c>
      <c r="D1132" s="136">
        <v>76826.399999999994</v>
      </c>
    </row>
    <row r="1133" spans="1:4" x14ac:dyDescent="0.25">
      <c r="A1133" s="112">
        <v>45397</v>
      </c>
      <c r="B1133" s="133" t="s">
        <v>67</v>
      </c>
      <c r="D1133" s="136">
        <v>57173.56</v>
      </c>
    </row>
    <row r="1134" spans="1:4" x14ac:dyDescent="0.25">
      <c r="A1134" s="112">
        <v>45397</v>
      </c>
      <c r="B1134" s="133" t="s">
        <v>368</v>
      </c>
      <c r="D1134" s="136">
        <v>26739.300000000003</v>
      </c>
    </row>
    <row r="1135" spans="1:4" x14ac:dyDescent="0.25">
      <c r="A1135" s="112">
        <v>45397</v>
      </c>
      <c r="B1135" s="133" t="s">
        <v>293</v>
      </c>
      <c r="D1135" s="136">
        <v>64921.5</v>
      </c>
    </row>
    <row r="1136" spans="1:4" x14ac:dyDescent="0.25">
      <c r="A1136" s="112">
        <v>45397</v>
      </c>
      <c r="B1136" s="133" t="s">
        <v>269</v>
      </c>
      <c r="D1136" s="136">
        <v>92628.38</v>
      </c>
    </row>
    <row r="1137" spans="1:4" x14ac:dyDescent="0.25">
      <c r="A1137" s="112">
        <v>45397</v>
      </c>
      <c r="B1137" s="133" t="s">
        <v>269</v>
      </c>
      <c r="D1137" s="136">
        <v>74457.600000000006</v>
      </c>
    </row>
    <row r="1138" spans="1:4" x14ac:dyDescent="0.25">
      <c r="A1138" s="112">
        <v>45397</v>
      </c>
      <c r="B1138" s="133" t="s">
        <v>269</v>
      </c>
      <c r="D1138" s="136">
        <v>32886</v>
      </c>
    </row>
    <row r="1139" spans="1:4" x14ac:dyDescent="0.25">
      <c r="A1139" s="112">
        <v>45398</v>
      </c>
      <c r="B1139" s="133" t="s">
        <v>464</v>
      </c>
      <c r="D1139" s="136">
        <v>2850.0600000000004</v>
      </c>
    </row>
    <row r="1140" spans="1:4" x14ac:dyDescent="0.25">
      <c r="A1140" s="112">
        <v>45399</v>
      </c>
      <c r="B1140" s="133" t="s">
        <v>67</v>
      </c>
      <c r="D1140" s="136">
        <v>27239.1</v>
      </c>
    </row>
    <row r="1141" spans="1:4" x14ac:dyDescent="0.25">
      <c r="A1141" s="112">
        <v>45407</v>
      </c>
      <c r="B1141" s="133" t="s">
        <v>55</v>
      </c>
      <c r="D1141" s="136">
        <v>29400</v>
      </c>
    </row>
    <row r="1142" spans="1:4" x14ac:dyDescent="0.25">
      <c r="A1142" s="112">
        <v>45407</v>
      </c>
      <c r="B1142" s="133" t="s">
        <v>55</v>
      </c>
      <c r="D1142" s="136">
        <v>79468.200000000012</v>
      </c>
    </row>
    <row r="1143" spans="1:4" x14ac:dyDescent="0.25">
      <c r="A1143" s="112">
        <v>45409</v>
      </c>
      <c r="B1143" s="133" t="s">
        <v>55</v>
      </c>
      <c r="D1143" s="136">
        <v>25168.5</v>
      </c>
    </row>
    <row r="1144" spans="1:4" x14ac:dyDescent="0.25">
      <c r="A1144" s="112">
        <v>45410</v>
      </c>
      <c r="B1144" s="133" t="s">
        <v>397</v>
      </c>
      <c r="D1144" s="136">
        <v>249480</v>
      </c>
    </row>
    <row r="1145" spans="1:4" x14ac:dyDescent="0.25">
      <c r="A1145" s="112">
        <v>45412</v>
      </c>
      <c r="B1145" s="133" t="s">
        <v>293</v>
      </c>
      <c r="D1145" s="136">
        <v>35945.699999999997</v>
      </c>
    </row>
    <row r="1146" spans="1:4" x14ac:dyDescent="0.25">
      <c r="A1146" s="112">
        <v>45412</v>
      </c>
      <c r="B1146" s="133" t="s">
        <v>5</v>
      </c>
      <c r="D1146" s="136">
        <v>59103.460000000006</v>
      </c>
    </row>
    <row r="1147" spans="1:4" x14ac:dyDescent="0.25">
      <c r="A1147" s="112">
        <v>45412</v>
      </c>
      <c r="B1147" s="133" t="s">
        <v>269</v>
      </c>
      <c r="D1147" s="136">
        <v>95241.82</v>
      </c>
    </row>
    <row r="1148" spans="1:4" x14ac:dyDescent="0.25">
      <c r="A1148" s="112">
        <v>45412</v>
      </c>
      <c r="B1148" s="133" t="s">
        <v>269</v>
      </c>
      <c r="D1148" s="136">
        <v>57959.479999999996</v>
      </c>
    </row>
    <row r="1149" spans="1:4" x14ac:dyDescent="0.25">
      <c r="A1149" s="112">
        <v>45412</v>
      </c>
      <c r="B1149" s="133" t="s">
        <v>269</v>
      </c>
      <c r="D1149" s="136">
        <v>81312</v>
      </c>
    </row>
    <row r="1150" spans="1:4" x14ac:dyDescent="0.25">
      <c r="A1150" s="112">
        <v>45423</v>
      </c>
      <c r="B1150" s="133" t="s">
        <v>67</v>
      </c>
      <c r="D1150" s="136">
        <v>33824.699999999997</v>
      </c>
    </row>
    <row r="1151" spans="1:4" x14ac:dyDescent="0.25">
      <c r="A1151" s="112">
        <v>45423</v>
      </c>
      <c r="B1151" s="133" t="s">
        <v>293</v>
      </c>
      <c r="D1151" s="136">
        <v>115483.20000000001</v>
      </c>
    </row>
    <row r="1152" spans="1:4" x14ac:dyDescent="0.25">
      <c r="A1152" s="112">
        <v>45426</v>
      </c>
      <c r="B1152" s="133" t="s">
        <v>292</v>
      </c>
      <c r="D1152" s="136">
        <v>127124.99999999999</v>
      </c>
    </row>
    <row r="1153" spans="1:4" x14ac:dyDescent="0.25">
      <c r="A1153" s="112">
        <v>45427</v>
      </c>
      <c r="B1153" s="133" t="s">
        <v>293</v>
      </c>
      <c r="D1153" s="136">
        <v>62781.600000000006</v>
      </c>
    </row>
    <row r="1154" spans="1:4" x14ac:dyDescent="0.25">
      <c r="A1154" s="112">
        <v>45427</v>
      </c>
      <c r="B1154" s="133" t="s">
        <v>269</v>
      </c>
      <c r="D1154" s="136">
        <v>85564.5</v>
      </c>
    </row>
    <row r="1155" spans="1:4" x14ac:dyDescent="0.25">
      <c r="A1155" s="112">
        <v>45427</v>
      </c>
      <c r="B1155" s="133" t="s">
        <v>269</v>
      </c>
      <c r="D1155" s="136">
        <v>88384.799999999988</v>
      </c>
    </row>
    <row r="1156" spans="1:4" x14ac:dyDescent="0.25">
      <c r="A1156" s="112">
        <v>45427</v>
      </c>
      <c r="B1156" s="133" t="s">
        <v>269</v>
      </c>
      <c r="D1156" s="136">
        <v>91030.799999999988</v>
      </c>
    </row>
    <row r="1157" spans="1:4" x14ac:dyDescent="0.25">
      <c r="A1157" s="112">
        <v>45427</v>
      </c>
      <c r="B1157" s="133" t="s">
        <v>269</v>
      </c>
      <c r="D1157" s="136">
        <v>53904.899999999994</v>
      </c>
    </row>
    <row r="1158" spans="1:4" x14ac:dyDescent="0.25">
      <c r="A1158" s="112">
        <v>45427</v>
      </c>
      <c r="B1158" s="133" t="s">
        <v>65</v>
      </c>
      <c r="D1158" s="136">
        <v>144391.79999999999</v>
      </c>
    </row>
    <row r="1159" spans="1:4" x14ac:dyDescent="0.25">
      <c r="A1159" s="112">
        <v>45430</v>
      </c>
      <c r="B1159" s="133" t="s">
        <v>67</v>
      </c>
      <c r="D1159" s="136">
        <v>57460.2</v>
      </c>
    </row>
    <row r="1160" spans="1:4" x14ac:dyDescent="0.25">
      <c r="A1160" s="112">
        <v>45432</v>
      </c>
      <c r="B1160" s="133" t="s">
        <v>292</v>
      </c>
      <c r="D1160" s="136">
        <v>127124.99999999999</v>
      </c>
    </row>
    <row r="1161" spans="1:4" x14ac:dyDescent="0.25">
      <c r="A1161" s="112">
        <v>45437</v>
      </c>
      <c r="B1161" s="133" t="s">
        <v>293</v>
      </c>
      <c r="D1161" s="136">
        <v>121371.6</v>
      </c>
    </row>
    <row r="1162" spans="1:4" x14ac:dyDescent="0.25">
      <c r="A1162" s="112">
        <v>45441</v>
      </c>
      <c r="B1162" s="133" t="s">
        <v>397</v>
      </c>
      <c r="D1162" s="136">
        <v>249480</v>
      </c>
    </row>
    <row r="1163" spans="1:4" x14ac:dyDescent="0.25">
      <c r="A1163" s="112">
        <v>45443</v>
      </c>
      <c r="B1163" s="133" t="s">
        <v>293</v>
      </c>
      <c r="D1163" s="136">
        <v>62178.899999999994</v>
      </c>
    </row>
    <row r="1164" spans="1:4" x14ac:dyDescent="0.25">
      <c r="A1164" s="112">
        <v>45443</v>
      </c>
      <c r="B1164" s="133" t="s">
        <v>5</v>
      </c>
      <c r="D1164" s="136">
        <v>80797.5</v>
      </c>
    </row>
    <row r="1165" spans="1:4" x14ac:dyDescent="0.25">
      <c r="A1165" s="112">
        <v>45443</v>
      </c>
      <c r="B1165" s="133" t="s">
        <v>5</v>
      </c>
      <c r="D1165" s="136">
        <v>88580.1</v>
      </c>
    </row>
    <row r="1166" spans="1:4" x14ac:dyDescent="0.25">
      <c r="A1166" s="112">
        <v>45443</v>
      </c>
      <c r="B1166" s="133" t="s">
        <v>5</v>
      </c>
      <c r="D1166" s="136">
        <v>83382.600000000006</v>
      </c>
    </row>
    <row r="1167" spans="1:4" x14ac:dyDescent="0.25">
      <c r="A1167" s="112">
        <v>45443</v>
      </c>
      <c r="B1167" s="133" t="s">
        <v>5</v>
      </c>
      <c r="D1167" s="136">
        <v>78409.799999999988</v>
      </c>
    </row>
    <row r="1168" spans="1:4" x14ac:dyDescent="0.25">
      <c r="A1168" s="112">
        <v>45443</v>
      </c>
      <c r="B1168" s="133" t="s">
        <v>5</v>
      </c>
      <c r="D1168" s="136">
        <v>80864.700000000012</v>
      </c>
    </row>
    <row r="1169" spans="1:4" x14ac:dyDescent="0.25">
      <c r="A1169" s="112">
        <v>45443</v>
      </c>
      <c r="B1169" s="133" t="s">
        <v>5</v>
      </c>
      <c r="D1169" s="136">
        <v>98548.799999999988</v>
      </c>
    </row>
    <row r="1170" spans="1:4" x14ac:dyDescent="0.25">
      <c r="A1170" s="112">
        <v>45443</v>
      </c>
      <c r="B1170" s="133" t="s">
        <v>5</v>
      </c>
      <c r="D1170" s="136">
        <v>22041.599999999999</v>
      </c>
    </row>
    <row r="1171" spans="1:4" x14ac:dyDescent="0.25">
      <c r="A1171" s="112">
        <v>45443</v>
      </c>
      <c r="B1171" s="133" t="s">
        <v>65</v>
      </c>
      <c r="D1171" s="136">
        <v>126774.9</v>
      </c>
    </row>
    <row r="1172" spans="1:4" x14ac:dyDescent="0.25">
      <c r="A1172" s="111">
        <v>45397</v>
      </c>
      <c r="B1172" s="131" t="s">
        <v>396</v>
      </c>
      <c r="D1172" s="136">
        <v>191092.49000000002</v>
      </c>
    </row>
    <row r="1173" spans="1:4" x14ac:dyDescent="0.25">
      <c r="A1173" s="112">
        <v>45397</v>
      </c>
      <c r="B1173" s="133" t="s">
        <v>269</v>
      </c>
      <c r="D1173" s="136">
        <v>62720</v>
      </c>
    </row>
    <row r="1174" spans="1:4" x14ac:dyDescent="0.25">
      <c r="A1174" s="112">
        <v>45397</v>
      </c>
      <c r="B1174" s="133" t="s">
        <v>269</v>
      </c>
      <c r="D1174" s="136">
        <v>62328</v>
      </c>
    </row>
    <row r="1175" spans="1:4" x14ac:dyDescent="0.25">
      <c r="A1175" s="112">
        <v>45398</v>
      </c>
      <c r="B1175" s="133" t="s">
        <v>396</v>
      </c>
      <c r="D1175" s="136">
        <v>164160.01</v>
      </c>
    </row>
    <row r="1176" spans="1:4" x14ac:dyDescent="0.25">
      <c r="A1176" s="112">
        <v>45398</v>
      </c>
      <c r="B1176" s="133" t="s">
        <v>464</v>
      </c>
      <c r="D1176" s="136">
        <v>12019.84</v>
      </c>
    </row>
    <row r="1177" spans="1:4" x14ac:dyDescent="0.25">
      <c r="A1177" s="112">
        <v>45406</v>
      </c>
      <c r="B1177" s="133" t="s">
        <v>63</v>
      </c>
      <c r="D1177" s="136">
        <v>3360</v>
      </c>
    </row>
    <row r="1178" spans="1:4" x14ac:dyDescent="0.25">
      <c r="A1178" s="112">
        <v>45423</v>
      </c>
      <c r="B1178" s="133" t="s">
        <v>396</v>
      </c>
      <c r="D1178" s="136">
        <v>152360.40000000002</v>
      </c>
    </row>
    <row r="1179" spans="1:4" x14ac:dyDescent="0.25">
      <c r="A1179" s="112">
        <v>45436</v>
      </c>
      <c r="B1179" s="133" t="s">
        <v>396</v>
      </c>
      <c r="D1179" s="136">
        <v>166724.40000000002</v>
      </c>
    </row>
    <row r="1180" spans="1:4" x14ac:dyDescent="0.25">
      <c r="A1180" s="112">
        <v>45439</v>
      </c>
      <c r="B1180" s="133" t="s">
        <v>396</v>
      </c>
      <c r="D1180" s="136">
        <v>169290</v>
      </c>
    </row>
    <row r="1181" spans="1:4" x14ac:dyDescent="0.25">
      <c r="A1181" s="111">
        <v>45383</v>
      </c>
      <c r="B1181" s="131" t="s">
        <v>473</v>
      </c>
      <c r="D1181" s="136">
        <v>73949.420000000013</v>
      </c>
    </row>
    <row r="1182" spans="1:4" x14ac:dyDescent="0.25">
      <c r="A1182" s="112">
        <v>45383</v>
      </c>
      <c r="B1182" s="133" t="s">
        <v>522</v>
      </c>
      <c r="D1182" s="136">
        <v>5900</v>
      </c>
    </row>
    <row r="1183" spans="1:4" x14ac:dyDescent="0.25">
      <c r="A1183" s="112">
        <v>45384</v>
      </c>
      <c r="B1183" s="133" t="s">
        <v>62</v>
      </c>
      <c r="D1183" s="136">
        <v>94164</v>
      </c>
    </row>
    <row r="1184" spans="1:4" x14ac:dyDescent="0.25">
      <c r="A1184" s="112">
        <v>45385</v>
      </c>
      <c r="B1184" s="133" t="s">
        <v>468</v>
      </c>
      <c r="D1184" s="136">
        <v>125438.72</v>
      </c>
    </row>
    <row r="1185" spans="1:4" x14ac:dyDescent="0.25">
      <c r="A1185" s="112">
        <v>45385</v>
      </c>
      <c r="B1185" s="133" t="s">
        <v>468</v>
      </c>
      <c r="D1185" s="136">
        <v>8500.7199999999993</v>
      </c>
    </row>
    <row r="1186" spans="1:4" x14ac:dyDescent="0.25">
      <c r="A1186" s="112">
        <v>45386</v>
      </c>
      <c r="B1186" s="133" t="s">
        <v>523</v>
      </c>
      <c r="D1186" s="136">
        <v>188800</v>
      </c>
    </row>
    <row r="1187" spans="1:4" x14ac:dyDescent="0.25">
      <c r="A1187" s="112">
        <v>45387</v>
      </c>
      <c r="B1187" s="133" t="s">
        <v>6</v>
      </c>
      <c r="D1187" s="136">
        <v>212400</v>
      </c>
    </row>
    <row r="1188" spans="1:4" x14ac:dyDescent="0.25">
      <c r="A1188" s="112">
        <v>45388</v>
      </c>
      <c r="B1188" s="133" t="s">
        <v>62</v>
      </c>
      <c r="D1188" s="136">
        <v>93810</v>
      </c>
    </row>
    <row r="1189" spans="1:4" x14ac:dyDescent="0.25">
      <c r="A1189" s="112">
        <v>45388</v>
      </c>
      <c r="B1189" s="133" t="s">
        <v>7</v>
      </c>
      <c r="D1189" s="136">
        <v>123227.4</v>
      </c>
    </row>
    <row r="1190" spans="1:4" x14ac:dyDescent="0.25">
      <c r="A1190" s="112">
        <v>45394</v>
      </c>
      <c r="B1190" s="133" t="s">
        <v>11</v>
      </c>
      <c r="D1190" s="136">
        <v>38444.399999999994</v>
      </c>
    </row>
    <row r="1191" spans="1:4" x14ac:dyDescent="0.25">
      <c r="A1191" s="112">
        <v>45394</v>
      </c>
      <c r="B1191" s="133" t="s">
        <v>11</v>
      </c>
      <c r="D1191" s="136">
        <v>15222</v>
      </c>
    </row>
    <row r="1192" spans="1:4" x14ac:dyDescent="0.25">
      <c r="A1192" s="112">
        <v>45394</v>
      </c>
      <c r="B1192" s="133" t="s">
        <v>11</v>
      </c>
      <c r="D1192" s="136">
        <v>3026.7</v>
      </c>
    </row>
    <row r="1193" spans="1:4" x14ac:dyDescent="0.25">
      <c r="A1193" s="112">
        <v>45394</v>
      </c>
      <c r="B1193" s="133" t="s">
        <v>524</v>
      </c>
      <c r="D1193" s="136">
        <v>126006.29999999999</v>
      </c>
    </row>
    <row r="1194" spans="1:4" x14ac:dyDescent="0.25">
      <c r="A1194" s="112">
        <v>45397</v>
      </c>
      <c r="B1194" s="133" t="s">
        <v>525</v>
      </c>
      <c r="D1194" s="136">
        <v>408971.43</v>
      </c>
    </row>
    <row r="1195" spans="1:4" x14ac:dyDescent="0.25">
      <c r="A1195" s="112">
        <v>45397</v>
      </c>
      <c r="B1195" s="133" t="s">
        <v>396</v>
      </c>
      <c r="D1195" s="136">
        <v>9749.989999999998</v>
      </c>
    </row>
    <row r="1196" spans="1:4" x14ac:dyDescent="0.25">
      <c r="A1196" s="112">
        <v>45397</v>
      </c>
      <c r="B1196" s="133" t="s">
        <v>64</v>
      </c>
      <c r="D1196" s="136">
        <v>28320</v>
      </c>
    </row>
    <row r="1197" spans="1:4" x14ac:dyDescent="0.25">
      <c r="A1197" s="112">
        <v>45398</v>
      </c>
      <c r="B1197" s="133" t="s">
        <v>396</v>
      </c>
      <c r="D1197" s="136">
        <v>9749.989999999998</v>
      </c>
    </row>
    <row r="1198" spans="1:4" x14ac:dyDescent="0.25">
      <c r="A1198" s="112">
        <v>45398</v>
      </c>
      <c r="B1198" s="133" t="s">
        <v>464</v>
      </c>
      <c r="D1198" s="136">
        <v>67293.040000000008</v>
      </c>
    </row>
    <row r="1199" spans="1:4" x14ac:dyDescent="0.25">
      <c r="A1199" s="112">
        <v>45400</v>
      </c>
      <c r="B1199" s="133" t="s">
        <v>272</v>
      </c>
      <c r="D1199" s="136">
        <v>2210999.04</v>
      </c>
    </row>
    <row r="1200" spans="1:4" x14ac:dyDescent="0.25">
      <c r="A1200" s="112">
        <v>45404</v>
      </c>
      <c r="B1200" s="133" t="s">
        <v>468</v>
      </c>
      <c r="D1200" s="136">
        <v>23348.660000000003</v>
      </c>
    </row>
    <row r="1201" spans="1:4" x14ac:dyDescent="0.25">
      <c r="A1201" s="112">
        <v>45405</v>
      </c>
      <c r="B1201" s="133" t="s">
        <v>526</v>
      </c>
      <c r="D1201" s="136">
        <v>590000</v>
      </c>
    </row>
    <row r="1202" spans="1:4" x14ac:dyDescent="0.25">
      <c r="A1202" s="112">
        <v>45405</v>
      </c>
      <c r="B1202" s="133" t="s">
        <v>62</v>
      </c>
      <c r="D1202" s="136">
        <v>125888.29999999999</v>
      </c>
    </row>
    <row r="1203" spans="1:4" x14ac:dyDescent="0.25">
      <c r="A1203" s="112">
        <v>45406</v>
      </c>
      <c r="B1203" s="133" t="s">
        <v>527</v>
      </c>
      <c r="D1203" s="136">
        <v>759299.32000000007</v>
      </c>
    </row>
    <row r="1204" spans="1:4" x14ac:dyDescent="0.25">
      <c r="A1204" s="112">
        <v>45406</v>
      </c>
      <c r="B1204" s="133" t="s">
        <v>63</v>
      </c>
      <c r="D1204" s="136">
        <v>118</v>
      </c>
    </row>
    <row r="1205" spans="1:4" x14ac:dyDescent="0.25">
      <c r="A1205" s="112">
        <v>45407</v>
      </c>
      <c r="B1205" s="133" t="s">
        <v>468</v>
      </c>
      <c r="D1205" s="136">
        <v>2024.88</v>
      </c>
    </row>
    <row r="1206" spans="1:4" x14ac:dyDescent="0.25">
      <c r="A1206" s="112">
        <v>45407</v>
      </c>
      <c r="B1206" s="133" t="s">
        <v>6</v>
      </c>
      <c r="D1206" s="136">
        <v>3658</v>
      </c>
    </row>
    <row r="1207" spans="1:4" x14ac:dyDescent="0.25">
      <c r="A1207" s="112">
        <v>45409</v>
      </c>
      <c r="B1207" s="133" t="s">
        <v>460</v>
      </c>
      <c r="D1207" s="136">
        <v>531817.74</v>
      </c>
    </row>
    <row r="1208" spans="1:4" x14ac:dyDescent="0.25">
      <c r="A1208" s="112">
        <v>45412</v>
      </c>
      <c r="B1208" s="133" t="s">
        <v>11</v>
      </c>
      <c r="D1208" s="136">
        <v>55412.800000000003</v>
      </c>
    </row>
    <row r="1209" spans="1:4" x14ac:dyDescent="0.25">
      <c r="A1209" s="112">
        <v>45412</v>
      </c>
      <c r="B1209" s="133" t="s">
        <v>11</v>
      </c>
      <c r="D1209" s="136">
        <v>2076.8000000000002</v>
      </c>
    </row>
    <row r="1210" spans="1:4" x14ac:dyDescent="0.25">
      <c r="A1210" s="112">
        <v>45413</v>
      </c>
      <c r="B1210" s="133" t="s">
        <v>462</v>
      </c>
      <c r="D1210" s="136">
        <v>590000</v>
      </c>
    </row>
    <row r="1211" spans="1:4" x14ac:dyDescent="0.25">
      <c r="A1211" s="112">
        <v>45413</v>
      </c>
      <c r="B1211" s="133" t="s">
        <v>522</v>
      </c>
      <c r="D1211" s="136">
        <v>5900</v>
      </c>
    </row>
    <row r="1212" spans="1:4" x14ac:dyDescent="0.25">
      <c r="A1212" s="112">
        <v>45415</v>
      </c>
      <c r="B1212" s="133" t="s">
        <v>528</v>
      </c>
      <c r="D1212" s="136">
        <v>75661.600000000006</v>
      </c>
    </row>
    <row r="1213" spans="1:4" x14ac:dyDescent="0.25">
      <c r="A1213" s="112">
        <v>45416</v>
      </c>
      <c r="B1213" s="133" t="s">
        <v>56</v>
      </c>
      <c r="D1213" s="136">
        <v>4200.22</v>
      </c>
    </row>
    <row r="1214" spans="1:4" x14ac:dyDescent="0.25">
      <c r="A1214" s="112">
        <v>45416</v>
      </c>
      <c r="B1214" s="133" t="s">
        <v>273</v>
      </c>
      <c r="D1214" s="136">
        <v>65136</v>
      </c>
    </row>
    <row r="1215" spans="1:4" x14ac:dyDescent="0.25">
      <c r="A1215" s="112">
        <v>45419</v>
      </c>
      <c r="B1215" s="133" t="s">
        <v>367</v>
      </c>
      <c r="D1215" s="136">
        <v>9912</v>
      </c>
    </row>
    <row r="1216" spans="1:4" x14ac:dyDescent="0.25">
      <c r="A1216" s="112">
        <v>45419</v>
      </c>
      <c r="B1216" s="133" t="s">
        <v>11</v>
      </c>
      <c r="D1216" s="136">
        <v>34043</v>
      </c>
    </row>
    <row r="1217" spans="1:4" x14ac:dyDescent="0.25">
      <c r="A1217" s="112">
        <v>45420</v>
      </c>
      <c r="B1217" s="133" t="s">
        <v>273</v>
      </c>
      <c r="D1217" s="136">
        <v>37406</v>
      </c>
    </row>
    <row r="1218" spans="1:4" x14ac:dyDescent="0.25">
      <c r="A1218" s="112">
        <v>45422</v>
      </c>
      <c r="B1218" s="133" t="s">
        <v>276</v>
      </c>
      <c r="D1218" s="136">
        <v>20698</v>
      </c>
    </row>
    <row r="1219" spans="1:4" x14ac:dyDescent="0.25">
      <c r="A1219" s="112">
        <v>45423</v>
      </c>
      <c r="B1219" s="133" t="s">
        <v>7</v>
      </c>
      <c r="D1219" s="136">
        <v>51684</v>
      </c>
    </row>
    <row r="1220" spans="1:4" x14ac:dyDescent="0.25">
      <c r="A1220" s="112">
        <v>45423</v>
      </c>
      <c r="B1220" s="133" t="s">
        <v>396</v>
      </c>
      <c r="D1220" s="136">
        <v>19500</v>
      </c>
    </row>
    <row r="1221" spans="1:4" x14ac:dyDescent="0.25">
      <c r="A1221" s="112">
        <v>45424</v>
      </c>
      <c r="B1221" s="133" t="s">
        <v>272</v>
      </c>
      <c r="D1221" s="136">
        <v>2222237.36</v>
      </c>
    </row>
    <row r="1222" spans="1:4" x14ac:dyDescent="0.25">
      <c r="A1222" s="112">
        <v>45425</v>
      </c>
      <c r="B1222" s="133" t="s">
        <v>377</v>
      </c>
      <c r="D1222" s="136">
        <v>481419.36</v>
      </c>
    </row>
    <row r="1223" spans="1:4" x14ac:dyDescent="0.25">
      <c r="A1223" s="112">
        <v>45425</v>
      </c>
      <c r="B1223" s="133" t="s">
        <v>11</v>
      </c>
      <c r="D1223" s="136">
        <v>9227.5999999999985</v>
      </c>
    </row>
    <row r="1224" spans="1:4" x14ac:dyDescent="0.25">
      <c r="A1224" s="112">
        <v>45427</v>
      </c>
      <c r="B1224" s="133" t="s">
        <v>310</v>
      </c>
      <c r="D1224" s="136">
        <v>4999999.84</v>
      </c>
    </row>
    <row r="1225" spans="1:4" x14ac:dyDescent="0.25">
      <c r="A1225" s="112">
        <v>45427</v>
      </c>
      <c r="B1225" s="133" t="s">
        <v>529</v>
      </c>
      <c r="D1225" s="136">
        <v>160000.15999999997</v>
      </c>
    </row>
    <row r="1226" spans="1:4" x14ac:dyDescent="0.25">
      <c r="A1226" s="112">
        <v>45427</v>
      </c>
      <c r="B1226" s="133" t="s">
        <v>398</v>
      </c>
      <c r="D1226" s="136">
        <v>98884</v>
      </c>
    </row>
    <row r="1227" spans="1:4" x14ac:dyDescent="0.25">
      <c r="A1227" s="112">
        <v>45427</v>
      </c>
      <c r="B1227" s="133" t="s">
        <v>62</v>
      </c>
      <c r="D1227" s="136">
        <v>34302.6</v>
      </c>
    </row>
    <row r="1228" spans="1:4" x14ac:dyDescent="0.25">
      <c r="A1228" s="112">
        <v>45427</v>
      </c>
      <c r="B1228" s="133" t="s">
        <v>62</v>
      </c>
      <c r="D1228" s="136">
        <v>56864.2</v>
      </c>
    </row>
    <row r="1229" spans="1:4" x14ac:dyDescent="0.25">
      <c r="A1229" s="112">
        <v>45428</v>
      </c>
      <c r="B1229" s="133" t="s">
        <v>521</v>
      </c>
      <c r="D1229" s="136">
        <v>15000.01</v>
      </c>
    </row>
    <row r="1230" spans="1:4" x14ac:dyDescent="0.25">
      <c r="A1230" s="112">
        <v>45428</v>
      </c>
      <c r="B1230" s="133" t="s">
        <v>530</v>
      </c>
      <c r="D1230" s="136">
        <v>295944</v>
      </c>
    </row>
    <row r="1231" spans="1:4" x14ac:dyDescent="0.25">
      <c r="A1231" s="112">
        <v>45428</v>
      </c>
      <c r="B1231" s="133" t="s">
        <v>62</v>
      </c>
      <c r="D1231" s="136">
        <v>18755.800000000003</v>
      </c>
    </row>
    <row r="1232" spans="1:4" x14ac:dyDescent="0.25">
      <c r="A1232" s="112">
        <v>45428</v>
      </c>
      <c r="B1232" s="133" t="s">
        <v>11</v>
      </c>
      <c r="D1232" s="136">
        <v>83308</v>
      </c>
    </row>
    <row r="1233" spans="1:4" x14ac:dyDescent="0.25">
      <c r="A1233" s="112">
        <v>45429</v>
      </c>
      <c r="B1233" s="133" t="s">
        <v>531</v>
      </c>
      <c r="D1233" s="136">
        <v>708000.04</v>
      </c>
    </row>
    <row r="1234" spans="1:4" x14ac:dyDescent="0.25">
      <c r="A1234" s="112">
        <v>45430</v>
      </c>
      <c r="B1234" s="133" t="s">
        <v>272</v>
      </c>
      <c r="D1234" s="136">
        <v>2336154.5599999996</v>
      </c>
    </row>
    <row r="1235" spans="1:4" x14ac:dyDescent="0.25">
      <c r="A1235" s="112">
        <v>45430</v>
      </c>
      <c r="B1235" s="133" t="s">
        <v>11</v>
      </c>
      <c r="D1235" s="136">
        <v>56647.08</v>
      </c>
    </row>
    <row r="1236" spans="1:4" x14ac:dyDescent="0.25">
      <c r="A1236" s="112">
        <v>45430</v>
      </c>
      <c r="B1236" s="133" t="s">
        <v>53</v>
      </c>
      <c r="D1236" s="136">
        <v>4012</v>
      </c>
    </row>
    <row r="1237" spans="1:4" x14ac:dyDescent="0.25">
      <c r="A1237" s="112">
        <v>45432</v>
      </c>
      <c r="B1237" s="133" t="s">
        <v>272</v>
      </c>
      <c r="D1237" s="136">
        <v>2185280.94</v>
      </c>
    </row>
    <row r="1238" spans="1:4" x14ac:dyDescent="0.25">
      <c r="A1238" s="112">
        <v>45433</v>
      </c>
      <c r="B1238" s="133" t="s">
        <v>7</v>
      </c>
      <c r="D1238" s="136">
        <v>123227.4</v>
      </c>
    </row>
    <row r="1239" spans="1:4" x14ac:dyDescent="0.25">
      <c r="A1239" s="112">
        <v>45435</v>
      </c>
      <c r="B1239" s="133" t="s">
        <v>528</v>
      </c>
      <c r="D1239" s="136">
        <v>8466.5</v>
      </c>
    </row>
    <row r="1240" spans="1:4" x14ac:dyDescent="0.25">
      <c r="A1240" s="112">
        <v>45436</v>
      </c>
      <c r="B1240" s="133" t="s">
        <v>64</v>
      </c>
      <c r="D1240" s="136">
        <v>28320</v>
      </c>
    </row>
    <row r="1241" spans="1:4" x14ac:dyDescent="0.25">
      <c r="A1241" s="112">
        <v>45436</v>
      </c>
      <c r="B1241" s="133" t="s">
        <v>396</v>
      </c>
      <c r="D1241" s="136">
        <v>19500</v>
      </c>
    </row>
    <row r="1242" spans="1:4" x14ac:dyDescent="0.25">
      <c r="A1242" s="112">
        <v>45439</v>
      </c>
      <c r="B1242" s="133" t="s">
        <v>396</v>
      </c>
      <c r="D1242" s="136">
        <v>19500</v>
      </c>
    </row>
    <row r="1243" spans="1:4" x14ac:dyDescent="0.25">
      <c r="A1243" s="112">
        <v>45442</v>
      </c>
      <c r="B1243" s="133" t="s">
        <v>62</v>
      </c>
      <c r="D1243" s="136">
        <v>9442.36</v>
      </c>
    </row>
    <row r="1244" spans="1:4" x14ac:dyDescent="0.25">
      <c r="A1244" s="112">
        <v>45442</v>
      </c>
      <c r="B1244" s="133" t="s">
        <v>62</v>
      </c>
      <c r="D1244" s="136">
        <v>140869</v>
      </c>
    </row>
    <row r="1245" spans="1:4" x14ac:dyDescent="0.25">
      <c r="A1245" s="112">
        <v>45443</v>
      </c>
      <c r="B1245" s="133" t="s">
        <v>532</v>
      </c>
      <c r="D1245" s="136">
        <v>224206.99</v>
      </c>
    </row>
    <row r="1246" spans="1:4" x14ac:dyDescent="0.25">
      <c r="A1246" s="111">
        <v>45445</v>
      </c>
      <c r="B1246" s="131" t="s">
        <v>4</v>
      </c>
      <c r="D1246" s="136">
        <v>70400</v>
      </c>
    </row>
    <row r="1247" spans="1:4" x14ac:dyDescent="0.25">
      <c r="A1247" s="112">
        <v>45445</v>
      </c>
      <c r="B1247" s="133" t="s">
        <v>4</v>
      </c>
      <c r="D1247" s="136">
        <v>26048</v>
      </c>
    </row>
    <row r="1248" spans="1:4" x14ac:dyDescent="0.25">
      <c r="A1248" s="112">
        <v>45445</v>
      </c>
      <c r="B1248" s="133" t="s">
        <v>4</v>
      </c>
      <c r="D1248" s="136">
        <v>26048</v>
      </c>
    </row>
    <row r="1249" spans="1:4" x14ac:dyDescent="0.25">
      <c r="A1249" s="112">
        <v>45445</v>
      </c>
      <c r="B1249" s="133" t="s">
        <v>4</v>
      </c>
      <c r="D1249" s="136">
        <v>24640</v>
      </c>
    </row>
    <row r="1250" spans="1:4" x14ac:dyDescent="0.25">
      <c r="A1250" s="112">
        <v>45445</v>
      </c>
      <c r="B1250" s="133" t="s">
        <v>4</v>
      </c>
      <c r="D1250" s="136">
        <v>70400</v>
      </c>
    </row>
    <row r="1251" spans="1:4" x14ac:dyDescent="0.25">
      <c r="A1251" s="112">
        <v>45445</v>
      </c>
      <c r="B1251" s="133" t="s">
        <v>4</v>
      </c>
      <c r="D1251" s="136">
        <v>70400</v>
      </c>
    </row>
    <row r="1252" spans="1:4" x14ac:dyDescent="0.25">
      <c r="A1252" s="112">
        <v>45445</v>
      </c>
      <c r="B1252" s="133" t="s">
        <v>4</v>
      </c>
      <c r="D1252" s="136">
        <v>1408</v>
      </c>
    </row>
    <row r="1253" spans="1:4" x14ac:dyDescent="0.25">
      <c r="A1253" s="112">
        <v>45452</v>
      </c>
      <c r="B1253" s="133" t="s">
        <v>4</v>
      </c>
      <c r="D1253" s="136">
        <v>23674.879999999997</v>
      </c>
    </row>
    <row r="1254" spans="1:4" x14ac:dyDescent="0.25">
      <c r="A1254" s="112">
        <v>45452</v>
      </c>
      <c r="B1254" s="133" t="s">
        <v>4</v>
      </c>
      <c r="D1254" s="136">
        <v>69632</v>
      </c>
    </row>
    <row r="1255" spans="1:4" x14ac:dyDescent="0.25">
      <c r="A1255" s="112">
        <v>45452</v>
      </c>
      <c r="B1255" s="133" t="s">
        <v>4</v>
      </c>
      <c r="D1255" s="136">
        <v>69632</v>
      </c>
    </row>
    <row r="1256" spans="1:4" x14ac:dyDescent="0.25">
      <c r="A1256" s="112">
        <v>45452</v>
      </c>
      <c r="B1256" s="133" t="s">
        <v>4</v>
      </c>
      <c r="D1256" s="136">
        <v>34816</v>
      </c>
    </row>
    <row r="1257" spans="1:4" x14ac:dyDescent="0.25">
      <c r="A1257" s="112">
        <v>45452</v>
      </c>
      <c r="B1257" s="133" t="s">
        <v>4</v>
      </c>
      <c r="D1257" s="136">
        <v>69632</v>
      </c>
    </row>
    <row r="1258" spans="1:4" x14ac:dyDescent="0.25">
      <c r="A1258" s="112">
        <v>45452</v>
      </c>
      <c r="B1258" s="133" t="s">
        <v>4</v>
      </c>
      <c r="D1258" s="136">
        <v>34816</v>
      </c>
    </row>
    <row r="1259" spans="1:4" x14ac:dyDescent="0.25">
      <c r="A1259" s="112">
        <v>45453</v>
      </c>
      <c r="B1259" s="133" t="s">
        <v>289</v>
      </c>
      <c r="D1259" s="136">
        <v>172800</v>
      </c>
    </row>
    <row r="1260" spans="1:4" x14ac:dyDescent="0.25">
      <c r="A1260" s="112">
        <v>45453</v>
      </c>
      <c r="B1260" s="133" t="s">
        <v>289</v>
      </c>
      <c r="D1260" s="136">
        <v>172800</v>
      </c>
    </row>
    <row r="1261" spans="1:4" x14ac:dyDescent="0.25">
      <c r="A1261" s="112">
        <v>45453</v>
      </c>
      <c r="B1261" s="133" t="s">
        <v>289</v>
      </c>
      <c r="D1261" s="136">
        <v>172800</v>
      </c>
    </row>
    <row r="1262" spans="1:4" x14ac:dyDescent="0.25">
      <c r="A1262" s="112">
        <v>45454</v>
      </c>
      <c r="B1262" s="133" t="s">
        <v>289</v>
      </c>
      <c r="D1262" s="136">
        <v>17280</v>
      </c>
    </row>
    <row r="1263" spans="1:4" x14ac:dyDescent="0.25">
      <c r="A1263" s="112">
        <v>45454</v>
      </c>
      <c r="B1263" s="133" t="s">
        <v>289</v>
      </c>
      <c r="D1263" s="136">
        <v>86400</v>
      </c>
    </row>
    <row r="1264" spans="1:4" x14ac:dyDescent="0.25">
      <c r="A1264" s="112">
        <v>45465</v>
      </c>
      <c r="B1264" s="133" t="s">
        <v>287</v>
      </c>
      <c r="D1264" s="136">
        <v>103680</v>
      </c>
    </row>
    <row r="1265" spans="1:4" x14ac:dyDescent="0.25">
      <c r="A1265" s="112">
        <v>45465</v>
      </c>
      <c r="B1265" s="133" t="s">
        <v>287</v>
      </c>
      <c r="D1265" s="136">
        <v>86400</v>
      </c>
    </row>
    <row r="1266" spans="1:4" x14ac:dyDescent="0.25">
      <c r="A1266" s="112">
        <v>45465</v>
      </c>
      <c r="B1266" s="133" t="s">
        <v>287</v>
      </c>
      <c r="D1266" s="136">
        <v>79488</v>
      </c>
    </row>
    <row r="1267" spans="1:4" x14ac:dyDescent="0.25">
      <c r="A1267" s="112">
        <v>45465</v>
      </c>
      <c r="B1267" s="133" t="s">
        <v>287</v>
      </c>
      <c r="D1267" s="136">
        <v>76032</v>
      </c>
    </row>
    <row r="1268" spans="1:4" x14ac:dyDescent="0.25">
      <c r="A1268" s="111">
        <v>45445</v>
      </c>
      <c r="B1268" s="131" t="s">
        <v>292</v>
      </c>
      <c r="D1268" s="136">
        <v>127124.99999999999</v>
      </c>
    </row>
    <row r="1269" spans="1:4" x14ac:dyDescent="0.25">
      <c r="A1269" s="112">
        <v>45451</v>
      </c>
      <c r="B1269" s="133" t="s">
        <v>292</v>
      </c>
      <c r="D1269" s="136">
        <v>127124.99999999999</v>
      </c>
    </row>
    <row r="1270" spans="1:4" x14ac:dyDescent="0.25">
      <c r="A1270" s="112">
        <v>45456</v>
      </c>
      <c r="B1270" s="133" t="s">
        <v>293</v>
      </c>
      <c r="D1270" s="136">
        <v>53726.399999999994</v>
      </c>
    </row>
    <row r="1271" spans="1:4" x14ac:dyDescent="0.25">
      <c r="A1271" s="112">
        <v>45458</v>
      </c>
      <c r="B1271" s="133" t="s">
        <v>269</v>
      </c>
      <c r="D1271" s="136">
        <v>78733.200000000012</v>
      </c>
    </row>
    <row r="1272" spans="1:4" x14ac:dyDescent="0.25">
      <c r="A1272" s="112">
        <v>45458</v>
      </c>
      <c r="B1272" s="133" t="s">
        <v>269</v>
      </c>
      <c r="D1272" s="136">
        <v>88993.799999999988</v>
      </c>
    </row>
    <row r="1273" spans="1:4" x14ac:dyDescent="0.25">
      <c r="A1273" s="112">
        <v>45458</v>
      </c>
      <c r="B1273" s="133" t="s">
        <v>269</v>
      </c>
      <c r="D1273" s="136">
        <v>85457.4</v>
      </c>
    </row>
    <row r="1274" spans="1:4" x14ac:dyDescent="0.25">
      <c r="A1274" s="112">
        <v>45458</v>
      </c>
      <c r="B1274" s="133" t="s">
        <v>269</v>
      </c>
      <c r="D1274" s="136">
        <v>81471.600000000006</v>
      </c>
    </row>
    <row r="1275" spans="1:4" x14ac:dyDescent="0.25">
      <c r="A1275" s="112">
        <v>45458</v>
      </c>
      <c r="B1275" s="133" t="s">
        <v>269</v>
      </c>
      <c r="D1275" s="136">
        <v>80973.899999999994</v>
      </c>
    </row>
    <row r="1276" spans="1:4" x14ac:dyDescent="0.25">
      <c r="A1276" s="112">
        <v>45458</v>
      </c>
      <c r="B1276" s="133" t="s">
        <v>269</v>
      </c>
      <c r="D1276" s="136">
        <v>92366.399999999994</v>
      </c>
    </row>
    <row r="1277" spans="1:4" x14ac:dyDescent="0.25">
      <c r="A1277" s="112">
        <v>45458</v>
      </c>
      <c r="B1277" s="133" t="s">
        <v>269</v>
      </c>
      <c r="D1277" s="136">
        <v>95904.9</v>
      </c>
    </row>
    <row r="1278" spans="1:4" x14ac:dyDescent="0.25">
      <c r="A1278" s="112">
        <v>45458</v>
      </c>
      <c r="B1278" s="133" t="s">
        <v>269</v>
      </c>
      <c r="D1278" s="136">
        <v>90098.4</v>
      </c>
    </row>
    <row r="1279" spans="1:4" x14ac:dyDescent="0.25">
      <c r="A1279" s="112">
        <v>45458</v>
      </c>
      <c r="B1279" s="133" t="s">
        <v>269</v>
      </c>
      <c r="D1279" s="136">
        <v>25872</v>
      </c>
    </row>
    <row r="1280" spans="1:4" x14ac:dyDescent="0.25">
      <c r="A1280" s="112">
        <v>45458</v>
      </c>
      <c r="B1280" s="133" t="s">
        <v>292</v>
      </c>
      <c r="D1280" s="136">
        <v>127124.99999999999</v>
      </c>
    </row>
    <row r="1281" spans="1:4" x14ac:dyDescent="0.25">
      <c r="A1281" s="112">
        <v>45458</v>
      </c>
      <c r="B1281" s="133" t="s">
        <v>64</v>
      </c>
      <c r="D1281" s="136">
        <v>84577.5</v>
      </c>
    </row>
    <row r="1282" spans="1:4" x14ac:dyDescent="0.25">
      <c r="A1282" s="112">
        <v>45472</v>
      </c>
      <c r="B1282" s="133" t="s">
        <v>292</v>
      </c>
      <c r="D1282" s="136">
        <v>127124.99999999999</v>
      </c>
    </row>
    <row r="1283" spans="1:4" x14ac:dyDescent="0.25">
      <c r="A1283" s="112">
        <v>45472</v>
      </c>
      <c r="B1283" s="133" t="s">
        <v>63</v>
      </c>
      <c r="D1283" s="136">
        <v>25725</v>
      </c>
    </row>
    <row r="1284" spans="1:4" x14ac:dyDescent="0.25">
      <c r="A1284" s="112">
        <v>45473</v>
      </c>
      <c r="B1284" s="133" t="s">
        <v>5</v>
      </c>
      <c r="D1284" s="136">
        <v>76251</v>
      </c>
    </row>
    <row r="1285" spans="1:4" x14ac:dyDescent="0.25">
      <c r="A1285" s="112">
        <v>45473</v>
      </c>
      <c r="B1285" s="133" t="s">
        <v>5</v>
      </c>
      <c r="D1285" s="136">
        <v>25200</v>
      </c>
    </row>
    <row r="1286" spans="1:4" x14ac:dyDescent="0.25">
      <c r="A1286" s="111">
        <v>45448</v>
      </c>
      <c r="B1286" s="131" t="s">
        <v>396</v>
      </c>
      <c r="D1286" s="136">
        <v>126711</v>
      </c>
    </row>
    <row r="1287" spans="1:4" x14ac:dyDescent="0.25">
      <c r="A1287" s="112">
        <v>45473</v>
      </c>
      <c r="B1287" s="133" t="s">
        <v>5</v>
      </c>
      <c r="D1287" s="136">
        <v>62720</v>
      </c>
    </row>
    <row r="1288" spans="1:4" x14ac:dyDescent="0.25">
      <c r="A1288" s="111">
        <v>45444</v>
      </c>
      <c r="B1288" s="131" t="s">
        <v>7</v>
      </c>
      <c r="D1288" s="136">
        <v>123227.4</v>
      </c>
    </row>
    <row r="1289" spans="1:4" x14ac:dyDescent="0.25">
      <c r="A1289" s="112">
        <v>45444</v>
      </c>
      <c r="B1289" s="133" t="s">
        <v>522</v>
      </c>
      <c r="D1289" s="136">
        <v>5900</v>
      </c>
    </row>
    <row r="1290" spans="1:4" x14ac:dyDescent="0.25">
      <c r="A1290" s="112">
        <v>45446</v>
      </c>
      <c r="B1290" s="133" t="s">
        <v>272</v>
      </c>
      <c r="D1290" s="136">
        <v>2162524.64</v>
      </c>
    </row>
    <row r="1291" spans="1:4" x14ac:dyDescent="0.25">
      <c r="A1291" s="112">
        <v>45447</v>
      </c>
      <c r="B1291" s="133" t="s">
        <v>533</v>
      </c>
      <c r="D1291" s="136">
        <v>1982.4</v>
      </c>
    </row>
    <row r="1292" spans="1:4" x14ac:dyDescent="0.25">
      <c r="A1292" s="112">
        <v>45448</v>
      </c>
      <c r="B1292" s="133" t="s">
        <v>396</v>
      </c>
      <c r="D1292" s="136">
        <v>11699.990000000002</v>
      </c>
    </row>
    <row r="1293" spans="1:4" x14ac:dyDescent="0.25">
      <c r="A1293" s="112">
        <v>45450</v>
      </c>
      <c r="B1293" s="133" t="s">
        <v>534</v>
      </c>
      <c r="D1293" s="136">
        <v>143770.31</v>
      </c>
    </row>
    <row r="1294" spans="1:4" x14ac:dyDescent="0.25">
      <c r="A1294" s="112">
        <v>45451</v>
      </c>
      <c r="B1294" s="133" t="s">
        <v>272</v>
      </c>
      <c r="D1294" s="136">
        <v>2239055.9</v>
      </c>
    </row>
    <row r="1295" spans="1:4" x14ac:dyDescent="0.25">
      <c r="A1295" s="112">
        <v>45451</v>
      </c>
      <c r="B1295" s="133" t="s">
        <v>534</v>
      </c>
      <c r="D1295" s="136">
        <v>258271.59999999998</v>
      </c>
    </row>
    <row r="1296" spans="1:4" x14ac:dyDescent="0.25">
      <c r="A1296" s="112">
        <v>45453</v>
      </c>
      <c r="B1296" s="133" t="s">
        <v>11</v>
      </c>
      <c r="D1296" s="136">
        <v>83072</v>
      </c>
    </row>
    <row r="1297" spans="1:4" x14ac:dyDescent="0.25">
      <c r="A1297" s="112">
        <v>45453</v>
      </c>
      <c r="B1297" s="133" t="s">
        <v>534</v>
      </c>
      <c r="D1297" s="136">
        <v>235585.58000000002</v>
      </c>
    </row>
    <row r="1298" spans="1:4" x14ac:dyDescent="0.25">
      <c r="A1298" s="112">
        <v>45454</v>
      </c>
      <c r="B1298" s="133" t="s">
        <v>272</v>
      </c>
      <c r="D1298" s="136">
        <v>2062134.96</v>
      </c>
    </row>
    <row r="1299" spans="1:4" x14ac:dyDescent="0.25">
      <c r="A1299" s="112">
        <v>45454</v>
      </c>
      <c r="B1299" s="133" t="s">
        <v>534</v>
      </c>
      <c r="D1299" s="136">
        <v>117400.85</v>
      </c>
    </row>
    <row r="1300" spans="1:4" x14ac:dyDescent="0.25">
      <c r="A1300" s="112">
        <v>45454</v>
      </c>
      <c r="B1300" s="133" t="s">
        <v>472</v>
      </c>
      <c r="D1300" s="136">
        <v>9345.5999999999985</v>
      </c>
    </row>
    <row r="1301" spans="1:4" x14ac:dyDescent="0.25">
      <c r="A1301" s="112">
        <v>45456</v>
      </c>
      <c r="B1301" s="133" t="s">
        <v>7</v>
      </c>
      <c r="D1301" s="136">
        <v>61879.199999999997</v>
      </c>
    </row>
    <row r="1302" spans="1:4" x14ac:dyDescent="0.25">
      <c r="A1302" s="112">
        <v>45458</v>
      </c>
      <c r="B1302" s="133" t="s">
        <v>11</v>
      </c>
      <c r="D1302" s="136">
        <v>11682</v>
      </c>
    </row>
    <row r="1303" spans="1:4" x14ac:dyDescent="0.25">
      <c r="A1303" s="112">
        <v>45458</v>
      </c>
      <c r="B1303" s="133" t="s">
        <v>468</v>
      </c>
      <c r="D1303" s="136">
        <v>71732.990000000005</v>
      </c>
    </row>
    <row r="1304" spans="1:4" x14ac:dyDescent="0.25">
      <c r="A1304" s="112">
        <v>45459</v>
      </c>
      <c r="B1304" s="133" t="s">
        <v>62</v>
      </c>
      <c r="D1304" s="136">
        <v>41111.199999999997</v>
      </c>
    </row>
    <row r="1305" spans="1:4" x14ac:dyDescent="0.25">
      <c r="A1305" s="112">
        <v>45461</v>
      </c>
      <c r="B1305" s="133" t="s">
        <v>3</v>
      </c>
      <c r="D1305" s="136">
        <v>1121</v>
      </c>
    </row>
    <row r="1306" spans="1:4" x14ac:dyDescent="0.25">
      <c r="A1306" s="112">
        <v>45462</v>
      </c>
      <c r="B1306" s="133" t="s">
        <v>271</v>
      </c>
      <c r="D1306" s="136">
        <v>100300</v>
      </c>
    </row>
    <row r="1307" spans="1:4" x14ac:dyDescent="0.25">
      <c r="A1307" s="112">
        <v>45462</v>
      </c>
      <c r="B1307" s="133" t="s">
        <v>527</v>
      </c>
      <c r="D1307" s="136">
        <v>1938138.2000000002</v>
      </c>
    </row>
    <row r="1308" spans="1:4" x14ac:dyDescent="0.25">
      <c r="A1308" s="112">
        <v>45462</v>
      </c>
      <c r="B1308" s="133" t="s">
        <v>473</v>
      </c>
      <c r="D1308" s="136">
        <v>61776.540000000008</v>
      </c>
    </row>
    <row r="1309" spans="1:4" x14ac:dyDescent="0.25">
      <c r="A1309" s="112">
        <v>45464</v>
      </c>
      <c r="B1309" s="133" t="s">
        <v>64</v>
      </c>
      <c r="D1309" s="136">
        <v>28320</v>
      </c>
    </row>
    <row r="1310" spans="1:4" x14ac:dyDescent="0.25">
      <c r="A1310" s="112">
        <v>45466</v>
      </c>
      <c r="B1310" s="133" t="s">
        <v>272</v>
      </c>
      <c r="D1310" s="136">
        <v>2028381.06</v>
      </c>
    </row>
    <row r="1311" spans="1:4" x14ac:dyDescent="0.25">
      <c r="A1311" s="112">
        <v>45466</v>
      </c>
      <c r="B1311" s="133" t="s">
        <v>62</v>
      </c>
      <c r="D1311" s="136">
        <v>18691.199999999997</v>
      </c>
    </row>
    <row r="1312" spans="1:4" x14ac:dyDescent="0.25">
      <c r="A1312" s="112">
        <v>45468</v>
      </c>
      <c r="B1312" s="133" t="s">
        <v>62</v>
      </c>
      <c r="D1312" s="136">
        <v>3635.58</v>
      </c>
    </row>
    <row r="1313" spans="1:4" x14ac:dyDescent="0.25">
      <c r="A1313" s="112">
        <v>45472</v>
      </c>
      <c r="B1313" s="133" t="s">
        <v>62</v>
      </c>
      <c r="D1313" s="136">
        <v>36698</v>
      </c>
    </row>
    <row r="1314" spans="1:4" x14ac:dyDescent="0.25">
      <c r="A1314" s="112">
        <v>45473</v>
      </c>
      <c r="B1314" s="133" t="s">
        <v>528</v>
      </c>
      <c r="D1314" s="136">
        <v>37099.199999999997</v>
      </c>
    </row>
    <row r="1315" spans="1:4" x14ac:dyDescent="0.25">
      <c r="A1315" s="227">
        <v>45474</v>
      </c>
      <c r="B1315" s="228" t="s">
        <v>276</v>
      </c>
      <c r="C1315" s="229" t="s">
        <v>592</v>
      </c>
      <c r="D1315" s="230">
        <v>95403</v>
      </c>
    </row>
    <row r="1316" spans="1:4" x14ac:dyDescent="0.25">
      <c r="A1316" s="170">
        <v>45474</v>
      </c>
      <c r="B1316" s="224" t="s">
        <v>593</v>
      </c>
      <c r="C1316" s="223" t="s">
        <v>594</v>
      </c>
      <c r="D1316" s="226">
        <v>2000</v>
      </c>
    </row>
    <row r="1317" spans="1:4" x14ac:dyDescent="0.25">
      <c r="A1317" s="170">
        <v>45474</v>
      </c>
      <c r="B1317" s="224" t="s">
        <v>595</v>
      </c>
      <c r="C1317" s="223" t="s">
        <v>596</v>
      </c>
      <c r="D1317" s="226">
        <v>577182</v>
      </c>
    </row>
    <row r="1318" spans="1:4" x14ac:dyDescent="0.25">
      <c r="A1318" s="170">
        <v>45474</v>
      </c>
      <c r="B1318" s="224" t="s">
        <v>597</v>
      </c>
      <c r="C1318" s="223" t="s">
        <v>598</v>
      </c>
      <c r="D1318" s="226">
        <v>14850</v>
      </c>
    </row>
    <row r="1319" spans="1:4" x14ac:dyDescent="0.25">
      <c r="A1319" s="170">
        <v>45474</v>
      </c>
      <c r="B1319" s="224" t="s">
        <v>599</v>
      </c>
      <c r="C1319" s="223" t="s">
        <v>600</v>
      </c>
      <c r="D1319" s="226">
        <v>386304</v>
      </c>
    </row>
    <row r="1320" spans="1:4" x14ac:dyDescent="0.25">
      <c r="A1320" s="170">
        <v>45474</v>
      </c>
      <c r="B1320" s="224" t="s">
        <v>601</v>
      </c>
      <c r="C1320" s="223" t="s">
        <v>602</v>
      </c>
      <c r="D1320" s="226">
        <v>380100</v>
      </c>
    </row>
    <row r="1321" spans="1:4" x14ac:dyDescent="0.25">
      <c r="A1321" s="170">
        <v>45474</v>
      </c>
      <c r="B1321" s="224" t="s">
        <v>603</v>
      </c>
      <c r="C1321" s="223" t="s">
        <v>604</v>
      </c>
      <c r="D1321" s="226">
        <v>150000</v>
      </c>
    </row>
    <row r="1322" spans="1:4" x14ac:dyDescent="0.25">
      <c r="A1322" s="170">
        <v>45474</v>
      </c>
      <c r="B1322" s="224" t="s">
        <v>527</v>
      </c>
      <c r="C1322" s="223" t="s">
        <v>605</v>
      </c>
      <c r="D1322" s="226">
        <v>564796</v>
      </c>
    </row>
    <row r="1323" spans="1:4" x14ac:dyDescent="0.25">
      <c r="A1323" s="170">
        <v>45474</v>
      </c>
      <c r="B1323" s="224" t="s">
        <v>606</v>
      </c>
      <c r="C1323" s="223" t="s">
        <v>607</v>
      </c>
      <c r="D1323" s="226">
        <v>67840</v>
      </c>
    </row>
    <row r="1324" spans="1:4" x14ac:dyDescent="0.25">
      <c r="A1324" s="170">
        <v>45476</v>
      </c>
      <c r="B1324" s="224" t="s">
        <v>468</v>
      </c>
      <c r="C1324" s="223" t="s">
        <v>608</v>
      </c>
      <c r="D1324" s="226">
        <v>691786</v>
      </c>
    </row>
    <row r="1325" spans="1:4" x14ac:dyDescent="0.25">
      <c r="A1325" s="170">
        <v>45476</v>
      </c>
      <c r="B1325" s="224" t="s">
        <v>272</v>
      </c>
      <c r="C1325" s="223" t="s">
        <v>609</v>
      </c>
      <c r="D1325" s="226">
        <v>2112914</v>
      </c>
    </row>
    <row r="1326" spans="1:4" x14ac:dyDescent="0.25">
      <c r="A1326" s="170">
        <v>45476</v>
      </c>
      <c r="B1326" s="224" t="s">
        <v>610</v>
      </c>
      <c r="C1326" s="223" t="s">
        <v>611</v>
      </c>
      <c r="D1326" s="226">
        <v>90300</v>
      </c>
    </row>
    <row r="1327" spans="1:4" x14ac:dyDescent="0.25">
      <c r="A1327" s="170">
        <v>45477</v>
      </c>
      <c r="B1327" s="224" t="s">
        <v>7</v>
      </c>
      <c r="C1327" s="223" t="s">
        <v>612</v>
      </c>
      <c r="D1327" s="226">
        <v>123227</v>
      </c>
    </row>
    <row r="1328" spans="1:4" x14ac:dyDescent="0.25">
      <c r="A1328" s="170">
        <v>45477</v>
      </c>
      <c r="B1328" s="224" t="s">
        <v>4</v>
      </c>
      <c r="C1328" s="223" t="s">
        <v>613</v>
      </c>
      <c r="D1328" s="226">
        <v>67840</v>
      </c>
    </row>
    <row r="1329" spans="1:4" x14ac:dyDescent="0.25">
      <c r="A1329" s="170">
        <v>45477</v>
      </c>
      <c r="B1329" s="224" t="s">
        <v>4</v>
      </c>
      <c r="C1329" s="223" t="s">
        <v>614</v>
      </c>
      <c r="D1329" s="226">
        <v>33920</v>
      </c>
    </row>
    <row r="1330" spans="1:4" x14ac:dyDescent="0.25">
      <c r="A1330" s="170">
        <v>45477</v>
      </c>
      <c r="B1330" s="224" t="s">
        <v>4</v>
      </c>
      <c r="C1330" s="223" t="s">
        <v>615</v>
      </c>
      <c r="D1330" s="226">
        <v>67840</v>
      </c>
    </row>
    <row r="1331" spans="1:4" x14ac:dyDescent="0.25">
      <c r="A1331" s="170">
        <v>45477</v>
      </c>
      <c r="B1331" s="224" t="s">
        <v>4</v>
      </c>
      <c r="C1331" s="223" t="s">
        <v>616</v>
      </c>
      <c r="D1331" s="226">
        <v>16960</v>
      </c>
    </row>
    <row r="1332" spans="1:4" x14ac:dyDescent="0.25">
      <c r="A1332" s="170">
        <v>45477</v>
      </c>
      <c r="B1332" s="224" t="s">
        <v>4</v>
      </c>
      <c r="C1332" s="223" t="s">
        <v>617</v>
      </c>
      <c r="D1332" s="226">
        <v>67840</v>
      </c>
    </row>
    <row r="1333" spans="1:4" x14ac:dyDescent="0.25">
      <c r="A1333" s="170">
        <v>45477</v>
      </c>
      <c r="B1333" s="224" t="s">
        <v>4</v>
      </c>
      <c r="C1333" s="223" t="s">
        <v>618</v>
      </c>
      <c r="D1333" s="226">
        <v>16960</v>
      </c>
    </row>
    <row r="1334" spans="1:4" x14ac:dyDescent="0.25">
      <c r="A1334" s="170">
        <v>45477</v>
      </c>
      <c r="B1334" s="224" t="s">
        <v>62</v>
      </c>
      <c r="C1334" s="223" t="s">
        <v>619</v>
      </c>
      <c r="D1334" s="226">
        <v>145400</v>
      </c>
    </row>
    <row r="1335" spans="1:4" x14ac:dyDescent="0.25">
      <c r="A1335" s="170">
        <v>45478</v>
      </c>
      <c r="B1335" s="224" t="s">
        <v>620</v>
      </c>
      <c r="C1335" s="223" t="s">
        <v>621</v>
      </c>
      <c r="D1335" s="226">
        <v>19500</v>
      </c>
    </row>
    <row r="1336" spans="1:4" x14ac:dyDescent="0.25">
      <c r="A1336" s="170">
        <v>45478</v>
      </c>
      <c r="B1336" s="224" t="s">
        <v>620</v>
      </c>
      <c r="C1336" s="223" t="s">
        <v>622</v>
      </c>
      <c r="D1336" s="226">
        <v>116708</v>
      </c>
    </row>
    <row r="1337" spans="1:4" x14ac:dyDescent="0.25">
      <c r="A1337" s="170">
        <v>45478</v>
      </c>
      <c r="B1337" s="224" t="s">
        <v>289</v>
      </c>
      <c r="C1337" s="223" t="s">
        <v>623</v>
      </c>
      <c r="D1337" s="226">
        <v>16128</v>
      </c>
    </row>
    <row r="1338" spans="1:4" x14ac:dyDescent="0.25">
      <c r="A1338" s="170">
        <v>45478</v>
      </c>
      <c r="B1338" s="224" t="s">
        <v>289</v>
      </c>
      <c r="C1338" s="223" t="s">
        <v>624</v>
      </c>
      <c r="D1338" s="226">
        <v>80640</v>
      </c>
    </row>
    <row r="1339" spans="1:4" x14ac:dyDescent="0.25">
      <c r="A1339" s="170">
        <v>45480</v>
      </c>
      <c r="B1339" s="224" t="s">
        <v>67</v>
      </c>
      <c r="C1339" s="223" t="s">
        <v>625</v>
      </c>
      <c r="D1339" s="226">
        <v>79834</v>
      </c>
    </row>
    <row r="1340" spans="1:4" x14ac:dyDescent="0.25">
      <c r="A1340" s="170">
        <v>45482</v>
      </c>
      <c r="B1340" s="224" t="s">
        <v>53</v>
      </c>
      <c r="C1340" s="223" t="s">
        <v>626</v>
      </c>
      <c r="D1340" s="226">
        <v>5016</v>
      </c>
    </row>
    <row r="1341" spans="1:4" x14ac:dyDescent="0.25">
      <c r="A1341" s="170">
        <v>45483</v>
      </c>
      <c r="B1341" s="224" t="s">
        <v>298</v>
      </c>
      <c r="C1341" s="223" t="s">
        <v>627</v>
      </c>
      <c r="D1341" s="226">
        <v>28500</v>
      </c>
    </row>
    <row r="1342" spans="1:4" x14ac:dyDescent="0.25">
      <c r="A1342" s="170">
        <v>45483</v>
      </c>
      <c r="B1342" s="224" t="s">
        <v>298</v>
      </c>
      <c r="C1342" s="223" t="s">
        <v>628</v>
      </c>
      <c r="D1342" s="226">
        <v>61000</v>
      </c>
    </row>
    <row r="1343" spans="1:4" x14ac:dyDescent="0.25">
      <c r="A1343" s="170">
        <v>45483</v>
      </c>
      <c r="B1343" s="224" t="s">
        <v>73</v>
      </c>
      <c r="C1343" s="223" t="s">
        <v>629</v>
      </c>
      <c r="D1343" s="226">
        <v>10000</v>
      </c>
    </row>
    <row r="1344" spans="1:4" x14ac:dyDescent="0.25">
      <c r="A1344" s="170">
        <v>45483</v>
      </c>
      <c r="B1344" s="224" t="s">
        <v>630</v>
      </c>
      <c r="C1344" s="223" t="s">
        <v>598</v>
      </c>
      <c r="D1344" s="226">
        <v>42905</v>
      </c>
    </row>
    <row r="1345" spans="1:4" x14ac:dyDescent="0.25">
      <c r="A1345" s="170">
        <v>45484</v>
      </c>
      <c r="B1345" s="224" t="s">
        <v>469</v>
      </c>
      <c r="C1345" s="223" t="s">
        <v>631</v>
      </c>
      <c r="D1345" s="226">
        <v>318600</v>
      </c>
    </row>
    <row r="1346" spans="1:4" x14ac:dyDescent="0.25">
      <c r="A1346" s="170">
        <v>45484</v>
      </c>
      <c r="B1346" s="224" t="s">
        <v>398</v>
      </c>
      <c r="C1346" s="223" t="s">
        <v>632</v>
      </c>
      <c r="D1346" s="226">
        <v>58882</v>
      </c>
    </row>
    <row r="1347" spans="1:4" x14ac:dyDescent="0.25">
      <c r="A1347" s="170">
        <v>45486</v>
      </c>
      <c r="B1347" s="224" t="s">
        <v>468</v>
      </c>
      <c r="C1347" s="223" t="s">
        <v>633</v>
      </c>
      <c r="D1347" s="226">
        <v>4102</v>
      </c>
    </row>
    <row r="1348" spans="1:4" x14ac:dyDescent="0.25">
      <c r="A1348" s="170">
        <v>45487</v>
      </c>
      <c r="B1348" s="224" t="s">
        <v>394</v>
      </c>
      <c r="C1348" s="223" t="s">
        <v>598</v>
      </c>
      <c r="D1348" s="226">
        <v>433005</v>
      </c>
    </row>
    <row r="1349" spans="1:4" x14ac:dyDescent="0.25">
      <c r="A1349" s="170">
        <v>45488</v>
      </c>
      <c r="B1349" s="224" t="s">
        <v>418</v>
      </c>
      <c r="C1349" s="223" t="s">
        <v>634</v>
      </c>
      <c r="D1349" s="226">
        <v>1000000</v>
      </c>
    </row>
    <row r="1350" spans="1:4" x14ac:dyDescent="0.25">
      <c r="A1350" s="170">
        <v>45488</v>
      </c>
      <c r="B1350" s="224" t="s">
        <v>436</v>
      </c>
      <c r="C1350" s="223" t="s">
        <v>634</v>
      </c>
      <c r="D1350" s="226">
        <v>300000</v>
      </c>
    </row>
    <row r="1351" spans="1:4" x14ac:dyDescent="0.25">
      <c r="A1351" s="170">
        <v>45488</v>
      </c>
      <c r="B1351" s="224" t="s">
        <v>446</v>
      </c>
      <c r="C1351" s="223" t="s">
        <v>635</v>
      </c>
      <c r="D1351" s="226">
        <v>485000</v>
      </c>
    </row>
    <row r="1352" spans="1:4" x14ac:dyDescent="0.25">
      <c r="A1352" s="170">
        <v>45488</v>
      </c>
      <c r="B1352" s="224" t="s">
        <v>434</v>
      </c>
      <c r="C1352" s="223" t="s">
        <v>634</v>
      </c>
      <c r="D1352" s="226">
        <v>485000</v>
      </c>
    </row>
    <row r="1353" spans="1:4" x14ac:dyDescent="0.25">
      <c r="A1353" s="170">
        <v>45488</v>
      </c>
      <c r="B1353" s="224" t="s">
        <v>438</v>
      </c>
      <c r="C1353" s="223" t="s">
        <v>634</v>
      </c>
      <c r="D1353" s="226">
        <v>84000</v>
      </c>
    </row>
    <row r="1354" spans="1:4" x14ac:dyDescent="0.25">
      <c r="A1354" s="170">
        <v>45488</v>
      </c>
      <c r="B1354" s="224" t="s">
        <v>450</v>
      </c>
      <c r="C1354" s="223" t="s">
        <v>634</v>
      </c>
      <c r="D1354" s="226">
        <v>318850</v>
      </c>
    </row>
    <row r="1355" spans="1:4" x14ac:dyDescent="0.25">
      <c r="A1355" s="170">
        <v>45488</v>
      </c>
      <c r="B1355" s="224" t="s">
        <v>437</v>
      </c>
      <c r="C1355" s="223" t="s">
        <v>634</v>
      </c>
      <c r="D1355" s="226">
        <v>300000</v>
      </c>
    </row>
    <row r="1356" spans="1:4" x14ac:dyDescent="0.25">
      <c r="A1356" s="170">
        <v>45488</v>
      </c>
      <c r="B1356" s="224" t="s">
        <v>636</v>
      </c>
      <c r="C1356" s="223" t="s">
        <v>598</v>
      </c>
      <c r="D1356" s="226">
        <v>70000</v>
      </c>
    </row>
    <row r="1357" spans="1:4" x14ac:dyDescent="0.25">
      <c r="A1357" s="170">
        <v>45488</v>
      </c>
      <c r="B1357" s="224" t="s">
        <v>442</v>
      </c>
      <c r="C1357" s="223" t="s">
        <v>634</v>
      </c>
      <c r="D1357" s="226">
        <v>637700</v>
      </c>
    </row>
    <row r="1358" spans="1:4" x14ac:dyDescent="0.25">
      <c r="A1358" s="170">
        <v>45488</v>
      </c>
      <c r="B1358" s="224" t="s">
        <v>439</v>
      </c>
      <c r="C1358" s="223" t="s">
        <v>634</v>
      </c>
      <c r="D1358" s="226">
        <v>889500</v>
      </c>
    </row>
    <row r="1359" spans="1:4" x14ac:dyDescent="0.25">
      <c r="A1359" s="170">
        <v>45488</v>
      </c>
      <c r="B1359" s="224" t="s">
        <v>292</v>
      </c>
      <c r="C1359" s="223" t="s">
        <v>637</v>
      </c>
      <c r="D1359" s="226">
        <v>127125</v>
      </c>
    </row>
    <row r="1360" spans="1:4" x14ac:dyDescent="0.25">
      <c r="A1360" s="170">
        <v>45488</v>
      </c>
      <c r="B1360" s="224" t="s">
        <v>293</v>
      </c>
      <c r="C1360" s="223" t="s">
        <v>638</v>
      </c>
      <c r="D1360" s="226">
        <v>28739</v>
      </c>
    </row>
    <row r="1361" spans="1:4" x14ac:dyDescent="0.25">
      <c r="A1361" s="170">
        <v>45488</v>
      </c>
      <c r="B1361" s="224" t="s">
        <v>5</v>
      </c>
      <c r="C1361" s="223" t="s">
        <v>639</v>
      </c>
      <c r="D1361" s="226">
        <v>90029</v>
      </c>
    </row>
    <row r="1362" spans="1:4" x14ac:dyDescent="0.25">
      <c r="A1362" s="170">
        <v>45488</v>
      </c>
      <c r="B1362" s="224" t="s">
        <v>5</v>
      </c>
      <c r="C1362" s="223" t="s">
        <v>640</v>
      </c>
      <c r="D1362" s="226">
        <v>72400</v>
      </c>
    </row>
    <row r="1363" spans="1:4" x14ac:dyDescent="0.25">
      <c r="A1363" s="170">
        <v>45488</v>
      </c>
      <c r="B1363" s="224" t="s">
        <v>5</v>
      </c>
      <c r="C1363" s="223" t="s">
        <v>641</v>
      </c>
      <c r="D1363" s="226">
        <v>95788</v>
      </c>
    </row>
    <row r="1364" spans="1:4" x14ac:dyDescent="0.25">
      <c r="A1364" s="170">
        <v>45488</v>
      </c>
      <c r="B1364" s="224" t="s">
        <v>5</v>
      </c>
      <c r="C1364" s="223" t="s">
        <v>642</v>
      </c>
      <c r="D1364" s="226">
        <v>95796</v>
      </c>
    </row>
    <row r="1365" spans="1:4" x14ac:dyDescent="0.25">
      <c r="A1365" s="170">
        <v>45488</v>
      </c>
      <c r="B1365" s="224" t="s">
        <v>5</v>
      </c>
      <c r="C1365" s="223" t="s">
        <v>643</v>
      </c>
      <c r="D1365" s="226">
        <v>92471</v>
      </c>
    </row>
    <row r="1366" spans="1:4" x14ac:dyDescent="0.25">
      <c r="A1366" s="170">
        <v>45488</v>
      </c>
      <c r="B1366" s="224" t="s">
        <v>5</v>
      </c>
      <c r="C1366" s="223" t="s">
        <v>644</v>
      </c>
      <c r="D1366" s="226">
        <v>87343</v>
      </c>
    </row>
    <row r="1367" spans="1:4" x14ac:dyDescent="0.25">
      <c r="A1367" s="170">
        <v>45488</v>
      </c>
      <c r="B1367" s="224" t="s">
        <v>5</v>
      </c>
      <c r="C1367" s="223" t="s">
        <v>645</v>
      </c>
      <c r="D1367" s="226">
        <v>51337</v>
      </c>
    </row>
    <row r="1368" spans="1:4" x14ac:dyDescent="0.25">
      <c r="A1368" s="170">
        <v>45489</v>
      </c>
      <c r="B1368" s="224" t="s">
        <v>526</v>
      </c>
      <c r="C1368" s="223" t="s">
        <v>646</v>
      </c>
      <c r="D1368" s="226">
        <v>76842</v>
      </c>
    </row>
    <row r="1369" spans="1:4" x14ac:dyDescent="0.25">
      <c r="A1369" s="170">
        <v>45489</v>
      </c>
      <c r="B1369" s="224" t="s">
        <v>620</v>
      </c>
      <c r="C1369" s="223" t="s">
        <v>647</v>
      </c>
      <c r="D1369" s="226">
        <v>9750</v>
      </c>
    </row>
    <row r="1370" spans="1:4" x14ac:dyDescent="0.25">
      <c r="A1370" s="170">
        <v>45489</v>
      </c>
      <c r="B1370" s="224" t="s">
        <v>620</v>
      </c>
      <c r="C1370" s="223" t="s">
        <v>648</v>
      </c>
      <c r="D1370" s="226">
        <v>179306</v>
      </c>
    </row>
    <row r="1371" spans="1:4" x14ac:dyDescent="0.25">
      <c r="A1371" s="170">
        <v>45489</v>
      </c>
      <c r="B1371" s="224" t="s">
        <v>289</v>
      </c>
      <c r="C1371" s="223" t="s">
        <v>649</v>
      </c>
      <c r="D1371" s="226">
        <v>83200</v>
      </c>
    </row>
    <row r="1372" spans="1:4" x14ac:dyDescent="0.25">
      <c r="A1372" s="170">
        <v>45489</v>
      </c>
      <c r="B1372" s="224" t="s">
        <v>289</v>
      </c>
      <c r="C1372" s="223" t="s">
        <v>650</v>
      </c>
      <c r="D1372" s="226">
        <v>83200</v>
      </c>
    </row>
    <row r="1373" spans="1:4" x14ac:dyDescent="0.25">
      <c r="A1373" s="170">
        <v>45489</v>
      </c>
      <c r="B1373" s="224" t="s">
        <v>289</v>
      </c>
      <c r="C1373" s="223" t="s">
        <v>651</v>
      </c>
      <c r="D1373" s="226">
        <v>83200</v>
      </c>
    </row>
    <row r="1374" spans="1:4" x14ac:dyDescent="0.25">
      <c r="A1374" s="170">
        <v>45489</v>
      </c>
      <c r="B1374" s="224" t="s">
        <v>289</v>
      </c>
      <c r="C1374" s="223" t="s">
        <v>652</v>
      </c>
      <c r="D1374" s="226">
        <v>83200</v>
      </c>
    </row>
    <row r="1375" spans="1:4" x14ac:dyDescent="0.25">
      <c r="A1375" s="170">
        <v>45490</v>
      </c>
      <c r="B1375" s="224" t="s">
        <v>397</v>
      </c>
      <c r="C1375" s="223" t="s">
        <v>653</v>
      </c>
      <c r="D1375" s="226">
        <v>249480</v>
      </c>
    </row>
    <row r="1376" spans="1:4" x14ac:dyDescent="0.25">
      <c r="A1376" s="170">
        <v>45491</v>
      </c>
      <c r="B1376" s="224" t="s">
        <v>7</v>
      </c>
      <c r="C1376" s="223" t="s">
        <v>654</v>
      </c>
      <c r="D1376" s="226">
        <v>123227</v>
      </c>
    </row>
    <row r="1377" spans="1:4" x14ac:dyDescent="0.25">
      <c r="A1377" s="170">
        <v>45491</v>
      </c>
      <c r="B1377" s="224" t="s">
        <v>62</v>
      </c>
      <c r="C1377" s="223" t="s">
        <v>655</v>
      </c>
      <c r="D1377" s="226">
        <v>15092</v>
      </c>
    </row>
    <row r="1378" spans="1:4" x14ac:dyDescent="0.25">
      <c r="A1378" s="170">
        <v>45492</v>
      </c>
      <c r="B1378" s="224" t="s">
        <v>4</v>
      </c>
      <c r="C1378" s="223" t="s">
        <v>656</v>
      </c>
      <c r="D1378" s="226">
        <v>16640</v>
      </c>
    </row>
    <row r="1379" spans="1:4" x14ac:dyDescent="0.25">
      <c r="A1379" s="170">
        <v>45492</v>
      </c>
      <c r="B1379" s="224" t="s">
        <v>4</v>
      </c>
      <c r="C1379" s="223" t="s">
        <v>657</v>
      </c>
      <c r="D1379" s="226">
        <v>66560</v>
      </c>
    </row>
    <row r="1380" spans="1:4" x14ac:dyDescent="0.25">
      <c r="A1380" s="170">
        <v>45492</v>
      </c>
      <c r="B1380" s="224" t="s">
        <v>4</v>
      </c>
      <c r="C1380" s="223" t="s">
        <v>658</v>
      </c>
      <c r="D1380" s="226">
        <v>16640</v>
      </c>
    </row>
    <row r="1381" spans="1:4" x14ac:dyDescent="0.25">
      <c r="A1381" s="170">
        <v>45492</v>
      </c>
      <c r="B1381" s="224" t="s">
        <v>4</v>
      </c>
      <c r="C1381" s="223" t="s">
        <v>659</v>
      </c>
      <c r="D1381" s="226">
        <v>66560</v>
      </c>
    </row>
    <row r="1382" spans="1:4" x14ac:dyDescent="0.25">
      <c r="A1382" s="170">
        <v>45492</v>
      </c>
      <c r="B1382" s="224" t="s">
        <v>4</v>
      </c>
      <c r="C1382" s="223" t="s">
        <v>660</v>
      </c>
      <c r="D1382" s="226">
        <v>22630</v>
      </c>
    </row>
    <row r="1383" spans="1:4" x14ac:dyDescent="0.25">
      <c r="A1383" s="170">
        <v>45492</v>
      </c>
      <c r="B1383" s="224" t="s">
        <v>4</v>
      </c>
      <c r="C1383" s="223" t="s">
        <v>661</v>
      </c>
      <c r="D1383" s="226">
        <v>66560</v>
      </c>
    </row>
    <row r="1384" spans="1:4" x14ac:dyDescent="0.25">
      <c r="A1384" s="170">
        <v>45492</v>
      </c>
      <c r="B1384" s="224" t="s">
        <v>4</v>
      </c>
      <c r="C1384" s="223" t="s">
        <v>662</v>
      </c>
      <c r="D1384" s="226">
        <v>33280</v>
      </c>
    </row>
    <row r="1385" spans="1:4" x14ac:dyDescent="0.25">
      <c r="A1385" s="170">
        <v>45492</v>
      </c>
      <c r="B1385" s="224" t="s">
        <v>4</v>
      </c>
      <c r="C1385" s="223" t="s">
        <v>663</v>
      </c>
      <c r="D1385" s="226">
        <v>66560</v>
      </c>
    </row>
    <row r="1386" spans="1:4" x14ac:dyDescent="0.25">
      <c r="A1386" s="170">
        <v>45493</v>
      </c>
      <c r="B1386" s="224" t="s">
        <v>272</v>
      </c>
      <c r="C1386" s="223" t="s">
        <v>664</v>
      </c>
      <c r="D1386" s="226">
        <v>1998774</v>
      </c>
    </row>
    <row r="1387" spans="1:4" x14ac:dyDescent="0.25">
      <c r="A1387" s="170">
        <v>45493</v>
      </c>
      <c r="B1387" s="224" t="s">
        <v>665</v>
      </c>
      <c r="C1387" s="223" t="s">
        <v>666</v>
      </c>
      <c r="D1387" s="226">
        <v>1240000</v>
      </c>
    </row>
    <row r="1388" spans="1:4" x14ac:dyDescent="0.25">
      <c r="A1388" s="170">
        <v>45495</v>
      </c>
      <c r="B1388" s="224" t="s">
        <v>667</v>
      </c>
      <c r="C1388" s="223" t="s">
        <v>668</v>
      </c>
      <c r="D1388" s="226">
        <v>629250</v>
      </c>
    </row>
    <row r="1389" spans="1:4" x14ac:dyDescent="0.25">
      <c r="A1389" s="170">
        <v>45495</v>
      </c>
      <c r="B1389" s="224" t="s">
        <v>468</v>
      </c>
      <c r="C1389" s="223" t="s">
        <v>669</v>
      </c>
      <c r="D1389" s="226">
        <v>1044569</v>
      </c>
    </row>
    <row r="1390" spans="1:4" x14ac:dyDescent="0.25">
      <c r="A1390" s="170">
        <v>45495</v>
      </c>
      <c r="B1390" s="224" t="s">
        <v>670</v>
      </c>
      <c r="C1390" s="223" t="s">
        <v>671</v>
      </c>
      <c r="D1390" s="226">
        <v>604750</v>
      </c>
    </row>
    <row r="1391" spans="1:4" x14ac:dyDescent="0.25">
      <c r="A1391" s="170">
        <v>45496</v>
      </c>
      <c r="B1391" s="224" t="s">
        <v>6</v>
      </c>
      <c r="C1391" s="223" t="s">
        <v>672</v>
      </c>
      <c r="D1391" s="226">
        <v>50150</v>
      </c>
    </row>
    <row r="1392" spans="1:4" x14ac:dyDescent="0.25">
      <c r="A1392" s="170">
        <v>45497</v>
      </c>
      <c r="B1392" s="224" t="s">
        <v>673</v>
      </c>
      <c r="C1392" s="223" t="s">
        <v>674</v>
      </c>
      <c r="D1392" s="226">
        <v>533263</v>
      </c>
    </row>
    <row r="1393" spans="1:4" x14ac:dyDescent="0.25">
      <c r="A1393" s="170">
        <v>45497</v>
      </c>
      <c r="B1393" s="224" t="s">
        <v>675</v>
      </c>
      <c r="C1393" s="223" t="s">
        <v>676</v>
      </c>
      <c r="D1393" s="226">
        <v>28320</v>
      </c>
    </row>
    <row r="1394" spans="1:4" x14ac:dyDescent="0.25">
      <c r="A1394" s="170">
        <v>45498</v>
      </c>
      <c r="B1394" s="224" t="s">
        <v>527</v>
      </c>
      <c r="C1394" s="223" t="s">
        <v>677</v>
      </c>
      <c r="D1394" s="226">
        <v>187686</v>
      </c>
    </row>
    <row r="1395" spans="1:4" x14ac:dyDescent="0.25">
      <c r="A1395" s="170">
        <v>45498</v>
      </c>
      <c r="B1395" s="224" t="s">
        <v>398</v>
      </c>
      <c r="C1395" s="223" t="s">
        <v>678</v>
      </c>
      <c r="D1395" s="226">
        <v>93220</v>
      </c>
    </row>
    <row r="1396" spans="1:4" x14ac:dyDescent="0.25">
      <c r="A1396" s="170">
        <v>45498</v>
      </c>
      <c r="B1396" s="224" t="s">
        <v>53</v>
      </c>
      <c r="C1396" s="223" t="s">
        <v>679</v>
      </c>
      <c r="D1396" s="226">
        <v>6018</v>
      </c>
    </row>
    <row r="1397" spans="1:4" x14ac:dyDescent="0.25">
      <c r="A1397" s="170">
        <v>45500</v>
      </c>
      <c r="B1397" s="224" t="s">
        <v>620</v>
      </c>
      <c r="C1397" s="223" t="s">
        <v>680</v>
      </c>
      <c r="D1397" s="226">
        <v>11700</v>
      </c>
    </row>
    <row r="1398" spans="1:4" x14ac:dyDescent="0.25">
      <c r="A1398" s="170">
        <v>45500</v>
      </c>
      <c r="B1398" s="224" t="s">
        <v>620</v>
      </c>
      <c r="C1398" s="223" t="s">
        <v>681</v>
      </c>
      <c r="D1398" s="226">
        <v>139608</v>
      </c>
    </row>
    <row r="1399" spans="1:4" x14ac:dyDescent="0.25">
      <c r="A1399" s="170">
        <v>45502</v>
      </c>
      <c r="B1399" s="224" t="s">
        <v>675</v>
      </c>
      <c r="C1399" s="223" t="s">
        <v>682</v>
      </c>
      <c r="D1399" s="226">
        <v>72198</v>
      </c>
    </row>
    <row r="1400" spans="1:4" x14ac:dyDescent="0.25">
      <c r="A1400" s="170">
        <v>45502</v>
      </c>
      <c r="B1400" s="224" t="s">
        <v>675</v>
      </c>
      <c r="C1400" s="223" t="s">
        <v>683</v>
      </c>
      <c r="D1400" s="226">
        <v>75684</v>
      </c>
    </row>
    <row r="1401" spans="1:4" x14ac:dyDescent="0.25">
      <c r="A1401" s="170">
        <v>45502</v>
      </c>
      <c r="B1401" s="224" t="s">
        <v>289</v>
      </c>
      <c r="C1401" s="223" t="s">
        <v>684</v>
      </c>
      <c r="D1401" s="226">
        <v>15680</v>
      </c>
    </row>
    <row r="1402" spans="1:4" x14ac:dyDescent="0.25">
      <c r="A1402" s="220">
        <v>45502</v>
      </c>
      <c r="B1402" s="224" t="s">
        <v>289</v>
      </c>
      <c r="C1402" s="231" t="s">
        <v>685</v>
      </c>
      <c r="D1402" s="232">
        <v>78400</v>
      </c>
    </row>
    <row r="1403" spans="1:4" x14ac:dyDescent="0.25">
      <c r="A1403" s="233">
        <v>45503</v>
      </c>
      <c r="B1403" s="224" t="s">
        <v>272</v>
      </c>
      <c r="C1403" s="223" t="s">
        <v>686</v>
      </c>
      <c r="D1403" s="232">
        <v>1431500</v>
      </c>
    </row>
    <row r="1404" spans="1:4" x14ac:dyDescent="0.25">
      <c r="A1404" s="170">
        <v>45503</v>
      </c>
      <c r="B1404" s="224" t="s">
        <v>272</v>
      </c>
      <c r="C1404" s="223" t="s">
        <v>687</v>
      </c>
      <c r="D1404" s="226">
        <v>381426</v>
      </c>
    </row>
    <row r="1405" spans="1:4" x14ac:dyDescent="0.25">
      <c r="A1405" s="170">
        <v>45503</v>
      </c>
      <c r="B1405" s="224" t="s">
        <v>2</v>
      </c>
      <c r="C1405" s="223" t="s">
        <v>688</v>
      </c>
      <c r="D1405" s="226">
        <v>7363</v>
      </c>
    </row>
    <row r="1406" spans="1:4" x14ac:dyDescent="0.25">
      <c r="A1406" s="170">
        <v>45503</v>
      </c>
      <c r="B1406" s="224" t="s">
        <v>289</v>
      </c>
      <c r="C1406" s="223" t="s">
        <v>689</v>
      </c>
      <c r="D1406" s="226">
        <v>81600</v>
      </c>
    </row>
    <row r="1407" spans="1:4" x14ac:dyDescent="0.25">
      <c r="A1407" s="170">
        <v>45503</v>
      </c>
      <c r="B1407" s="224" t="s">
        <v>289</v>
      </c>
      <c r="C1407" s="223" t="s">
        <v>690</v>
      </c>
      <c r="D1407" s="226">
        <v>81600</v>
      </c>
    </row>
    <row r="1408" spans="1:4" x14ac:dyDescent="0.25">
      <c r="A1408" s="170">
        <v>45503</v>
      </c>
      <c r="B1408" s="224" t="s">
        <v>289</v>
      </c>
      <c r="C1408" s="223" t="s">
        <v>691</v>
      </c>
      <c r="D1408" s="226">
        <v>81600</v>
      </c>
    </row>
    <row r="1409" spans="1:4" x14ac:dyDescent="0.25">
      <c r="A1409" s="170">
        <v>45503</v>
      </c>
      <c r="B1409" s="224" t="s">
        <v>289</v>
      </c>
      <c r="C1409" s="223" t="s">
        <v>692</v>
      </c>
      <c r="D1409" s="226">
        <v>81600</v>
      </c>
    </row>
    <row r="1410" spans="1:4" x14ac:dyDescent="0.25">
      <c r="A1410" s="170">
        <v>45503</v>
      </c>
      <c r="B1410" s="224" t="s">
        <v>289</v>
      </c>
      <c r="C1410" s="223" t="s">
        <v>693</v>
      </c>
      <c r="D1410" s="226">
        <v>81600</v>
      </c>
    </row>
    <row r="1411" spans="1:4" x14ac:dyDescent="0.25">
      <c r="A1411" s="170">
        <v>45503</v>
      </c>
      <c r="B1411" s="224" t="s">
        <v>289</v>
      </c>
      <c r="C1411" s="223" t="s">
        <v>694</v>
      </c>
      <c r="D1411" s="226">
        <v>81600</v>
      </c>
    </row>
    <row r="1412" spans="1:4" x14ac:dyDescent="0.25">
      <c r="A1412" s="170">
        <v>45503</v>
      </c>
      <c r="B1412" s="224" t="s">
        <v>289</v>
      </c>
      <c r="C1412" s="223" t="s">
        <v>695</v>
      </c>
      <c r="D1412" s="226">
        <v>81600</v>
      </c>
    </row>
    <row r="1413" spans="1:4" x14ac:dyDescent="0.25">
      <c r="A1413" s="170">
        <v>45503</v>
      </c>
      <c r="B1413" s="224" t="s">
        <v>289</v>
      </c>
      <c r="C1413" s="223" t="s">
        <v>696</v>
      </c>
      <c r="D1413" s="226">
        <v>81600</v>
      </c>
    </row>
    <row r="1414" spans="1:4" x14ac:dyDescent="0.25">
      <c r="A1414" s="170">
        <v>45503</v>
      </c>
      <c r="B1414" s="224" t="s">
        <v>620</v>
      </c>
      <c r="C1414" s="223" t="s">
        <v>697</v>
      </c>
      <c r="D1414" s="226">
        <v>11700</v>
      </c>
    </row>
    <row r="1415" spans="1:4" x14ac:dyDescent="0.25">
      <c r="A1415" s="170">
        <v>45503</v>
      </c>
      <c r="B1415" s="224" t="s">
        <v>620</v>
      </c>
      <c r="C1415" s="223" t="s">
        <v>698</v>
      </c>
      <c r="D1415" s="226">
        <v>156240</v>
      </c>
    </row>
    <row r="1416" spans="1:4" x14ac:dyDescent="0.25">
      <c r="A1416" s="170">
        <v>45504</v>
      </c>
      <c r="B1416" s="224" t="s">
        <v>272</v>
      </c>
      <c r="C1416" s="223" t="s">
        <v>699</v>
      </c>
      <c r="D1416" s="226">
        <v>70651</v>
      </c>
    </row>
    <row r="1417" spans="1:4" x14ac:dyDescent="0.25">
      <c r="A1417" s="170">
        <v>45504</v>
      </c>
      <c r="B1417" s="224" t="s">
        <v>700</v>
      </c>
      <c r="C1417" s="223" t="s">
        <v>701</v>
      </c>
      <c r="D1417" s="226">
        <v>168113</v>
      </c>
    </row>
    <row r="1418" spans="1:4" x14ac:dyDescent="0.25">
      <c r="A1418" s="170">
        <v>45504</v>
      </c>
      <c r="B1418" s="224" t="s">
        <v>62</v>
      </c>
      <c r="C1418" s="223" t="s">
        <v>702</v>
      </c>
      <c r="D1418" s="226">
        <v>12744</v>
      </c>
    </row>
    <row r="1419" spans="1:4" x14ac:dyDescent="0.25">
      <c r="A1419" s="170">
        <v>45504</v>
      </c>
      <c r="B1419" s="224" t="s">
        <v>2</v>
      </c>
      <c r="C1419" s="223" t="s">
        <v>703</v>
      </c>
      <c r="D1419" s="226">
        <v>19635</v>
      </c>
    </row>
    <row r="1420" spans="1:4" x14ac:dyDescent="0.25">
      <c r="A1420" s="170">
        <v>45504</v>
      </c>
      <c r="B1420" s="224" t="s">
        <v>2</v>
      </c>
      <c r="C1420" s="223" t="s">
        <v>704</v>
      </c>
      <c r="D1420" s="226">
        <v>4909</v>
      </c>
    </row>
    <row r="1421" spans="1:4" x14ac:dyDescent="0.25">
      <c r="A1421" s="170">
        <v>45504</v>
      </c>
      <c r="B1421" s="224" t="s">
        <v>2</v>
      </c>
      <c r="C1421" s="223" t="s">
        <v>705</v>
      </c>
      <c r="D1421" s="226">
        <v>14726</v>
      </c>
    </row>
    <row r="1422" spans="1:4" x14ac:dyDescent="0.25">
      <c r="A1422" s="170">
        <v>45504</v>
      </c>
      <c r="B1422" s="224" t="s">
        <v>5</v>
      </c>
      <c r="C1422" s="223" t="s">
        <v>706</v>
      </c>
      <c r="D1422" s="226">
        <v>90836</v>
      </c>
    </row>
    <row r="1423" spans="1:4" x14ac:dyDescent="0.25">
      <c r="A1423" s="170">
        <v>45504</v>
      </c>
      <c r="B1423" s="224" t="s">
        <v>5</v>
      </c>
      <c r="C1423" s="223" t="s">
        <v>707</v>
      </c>
      <c r="D1423" s="226">
        <v>85662</v>
      </c>
    </row>
    <row r="1424" spans="1:4" x14ac:dyDescent="0.25">
      <c r="A1424" s="170">
        <v>45504</v>
      </c>
      <c r="B1424" s="224" t="s">
        <v>5</v>
      </c>
      <c r="C1424" s="223" t="s">
        <v>708</v>
      </c>
      <c r="D1424" s="226">
        <v>87343</v>
      </c>
    </row>
    <row r="1425" spans="1:4" x14ac:dyDescent="0.25">
      <c r="A1425" s="170">
        <v>45504</v>
      </c>
      <c r="B1425" s="224" t="s">
        <v>5</v>
      </c>
      <c r="C1425" s="223" t="s">
        <v>709</v>
      </c>
      <c r="D1425" s="226">
        <v>91252</v>
      </c>
    </row>
    <row r="1426" spans="1:4" x14ac:dyDescent="0.25">
      <c r="A1426" s="170">
        <v>45504</v>
      </c>
      <c r="B1426" s="224" t="s">
        <v>5</v>
      </c>
      <c r="C1426" s="223" t="s">
        <v>710</v>
      </c>
      <c r="D1426" s="226">
        <v>61824</v>
      </c>
    </row>
    <row r="1427" spans="1:4" x14ac:dyDescent="0.25">
      <c r="A1427" s="170">
        <v>45505</v>
      </c>
      <c r="B1427" s="224" t="s">
        <v>711</v>
      </c>
      <c r="C1427" s="223" t="s">
        <v>598</v>
      </c>
      <c r="D1427" s="226">
        <v>5900</v>
      </c>
    </row>
    <row r="1428" spans="1:4" x14ac:dyDescent="0.25">
      <c r="A1428" s="170">
        <v>45506</v>
      </c>
      <c r="B1428" s="224" t="s">
        <v>2</v>
      </c>
      <c r="C1428" s="223" t="s">
        <v>712</v>
      </c>
      <c r="D1428" s="226">
        <v>2454</v>
      </c>
    </row>
    <row r="1429" spans="1:4" x14ac:dyDescent="0.25">
      <c r="A1429" s="170">
        <v>45506</v>
      </c>
      <c r="B1429" s="224" t="s">
        <v>468</v>
      </c>
      <c r="C1429" s="223" t="s">
        <v>713</v>
      </c>
      <c r="D1429" s="226">
        <v>261856</v>
      </c>
    </row>
    <row r="1430" spans="1:4" x14ac:dyDescent="0.25">
      <c r="A1430" s="170">
        <v>45507</v>
      </c>
      <c r="B1430" s="224" t="s">
        <v>714</v>
      </c>
      <c r="C1430" s="223" t="s">
        <v>715</v>
      </c>
      <c r="D1430" s="226">
        <v>8850</v>
      </c>
    </row>
    <row r="1431" spans="1:4" x14ac:dyDescent="0.25">
      <c r="A1431" s="170">
        <v>45507</v>
      </c>
      <c r="B1431" s="224" t="s">
        <v>675</v>
      </c>
      <c r="C1431" s="223" t="s">
        <v>716</v>
      </c>
      <c r="D1431" s="226">
        <v>27730</v>
      </c>
    </row>
    <row r="1432" spans="1:4" x14ac:dyDescent="0.25">
      <c r="A1432" s="170">
        <v>45510</v>
      </c>
      <c r="B1432" s="224" t="s">
        <v>675</v>
      </c>
      <c r="C1432" s="223" t="s">
        <v>717</v>
      </c>
      <c r="D1432" s="226">
        <v>54870</v>
      </c>
    </row>
    <row r="1433" spans="1:4" x14ac:dyDescent="0.25">
      <c r="A1433" s="170">
        <v>45511</v>
      </c>
      <c r="B1433" s="224" t="s">
        <v>718</v>
      </c>
      <c r="C1433" s="223" t="s">
        <v>719</v>
      </c>
      <c r="D1433" s="226">
        <v>131100</v>
      </c>
    </row>
    <row r="1434" spans="1:4" x14ac:dyDescent="0.25">
      <c r="A1434" s="170">
        <v>45511</v>
      </c>
      <c r="B1434" s="224" t="s">
        <v>720</v>
      </c>
      <c r="C1434" s="223" t="s">
        <v>721</v>
      </c>
      <c r="D1434" s="226">
        <v>59242</v>
      </c>
    </row>
    <row r="1435" spans="1:4" x14ac:dyDescent="0.25">
      <c r="A1435" s="170">
        <v>45512</v>
      </c>
      <c r="B1435" s="224" t="s">
        <v>620</v>
      </c>
      <c r="C1435" s="223" t="s">
        <v>722</v>
      </c>
      <c r="D1435" s="226">
        <v>141036</v>
      </c>
    </row>
    <row r="1436" spans="1:4" x14ac:dyDescent="0.25">
      <c r="A1436" s="170">
        <v>45512</v>
      </c>
      <c r="B1436" s="224" t="s">
        <v>620</v>
      </c>
      <c r="C1436" s="223" t="s">
        <v>723</v>
      </c>
      <c r="D1436" s="226">
        <v>11700</v>
      </c>
    </row>
    <row r="1437" spans="1:4" x14ac:dyDescent="0.25">
      <c r="A1437" s="170">
        <v>45512</v>
      </c>
      <c r="B1437" s="224" t="s">
        <v>724</v>
      </c>
      <c r="C1437" s="223" t="s">
        <v>725</v>
      </c>
      <c r="D1437" s="226">
        <v>39782</v>
      </c>
    </row>
    <row r="1438" spans="1:4" x14ac:dyDescent="0.25">
      <c r="A1438" s="170">
        <v>45515</v>
      </c>
      <c r="B1438" s="224" t="s">
        <v>292</v>
      </c>
      <c r="C1438" s="223" t="s">
        <v>726</v>
      </c>
      <c r="D1438" s="226">
        <v>127125</v>
      </c>
    </row>
    <row r="1439" spans="1:4" x14ac:dyDescent="0.25">
      <c r="A1439" s="170">
        <v>45516</v>
      </c>
      <c r="B1439" s="224" t="s">
        <v>7</v>
      </c>
      <c r="C1439" s="223" t="s">
        <v>727</v>
      </c>
      <c r="D1439" s="226">
        <v>123227</v>
      </c>
    </row>
    <row r="1440" spans="1:4" x14ac:dyDescent="0.25">
      <c r="A1440" s="170">
        <v>45516</v>
      </c>
      <c r="B1440" s="224" t="s">
        <v>289</v>
      </c>
      <c r="C1440" s="223" t="s">
        <v>728</v>
      </c>
      <c r="D1440" s="226">
        <v>30720</v>
      </c>
    </row>
    <row r="1441" spans="1:4" x14ac:dyDescent="0.25">
      <c r="A1441" s="170">
        <v>45516</v>
      </c>
      <c r="B1441" s="224" t="s">
        <v>289</v>
      </c>
      <c r="C1441" s="223" t="s">
        <v>729</v>
      </c>
      <c r="D1441" s="226">
        <v>61440</v>
      </c>
    </row>
    <row r="1442" spans="1:4" x14ac:dyDescent="0.25">
      <c r="A1442" s="170">
        <v>45517</v>
      </c>
      <c r="B1442" s="224" t="s">
        <v>272</v>
      </c>
      <c r="C1442" s="223" t="s">
        <v>730</v>
      </c>
      <c r="D1442" s="226">
        <v>762087</v>
      </c>
    </row>
    <row r="1443" spans="1:4" x14ac:dyDescent="0.25">
      <c r="A1443" s="170">
        <v>45517</v>
      </c>
      <c r="B1443" s="224" t="s">
        <v>272</v>
      </c>
      <c r="C1443" s="223" t="s">
        <v>731</v>
      </c>
      <c r="D1443" s="226">
        <v>1111383</v>
      </c>
    </row>
    <row r="1444" spans="1:4" x14ac:dyDescent="0.25">
      <c r="A1444" s="170">
        <v>45517</v>
      </c>
      <c r="B1444" s="224" t="s">
        <v>675</v>
      </c>
      <c r="C1444" s="223" t="s">
        <v>732</v>
      </c>
      <c r="D1444" s="226">
        <v>54870</v>
      </c>
    </row>
    <row r="1445" spans="1:4" x14ac:dyDescent="0.25">
      <c r="A1445" s="170">
        <v>45518</v>
      </c>
      <c r="B1445" s="224" t="s">
        <v>733</v>
      </c>
      <c r="C1445" s="223" t="s">
        <v>734</v>
      </c>
      <c r="D1445" s="226">
        <v>50000</v>
      </c>
    </row>
    <row r="1446" spans="1:4" x14ac:dyDescent="0.25">
      <c r="A1446" s="170">
        <v>45518</v>
      </c>
      <c r="B1446" s="224" t="s">
        <v>399</v>
      </c>
      <c r="C1446" s="223" t="s">
        <v>735</v>
      </c>
      <c r="D1446" s="226">
        <v>50000</v>
      </c>
    </row>
    <row r="1447" spans="1:4" x14ac:dyDescent="0.25">
      <c r="A1447" s="170">
        <v>45518</v>
      </c>
      <c r="B1447" s="224" t="s">
        <v>736</v>
      </c>
      <c r="C1447" s="223" t="s">
        <v>737</v>
      </c>
      <c r="D1447" s="226">
        <v>150000</v>
      </c>
    </row>
    <row r="1448" spans="1:4" x14ac:dyDescent="0.25">
      <c r="A1448" s="170">
        <v>45518</v>
      </c>
      <c r="B1448" s="224" t="s">
        <v>603</v>
      </c>
      <c r="C1448" s="223" t="s">
        <v>738</v>
      </c>
      <c r="D1448" s="226">
        <v>100000</v>
      </c>
    </row>
    <row r="1449" spans="1:4" x14ac:dyDescent="0.25">
      <c r="A1449" s="170">
        <v>45518</v>
      </c>
      <c r="B1449" s="224" t="s">
        <v>397</v>
      </c>
      <c r="C1449" s="223" t="s">
        <v>739</v>
      </c>
      <c r="D1449" s="226">
        <v>323400</v>
      </c>
    </row>
    <row r="1450" spans="1:4" x14ac:dyDescent="0.25">
      <c r="A1450" s="170">
        <v>45519</v>
      </c>
      <c r="B1450" s="224" t="s">
        <v>5</v>
      </c>
      <c r="C1450" s="223" t="s">
        <v>594</v>
      </c>
      <c r="D1450" s="226">
        <v>89930</v>
      </c>
    </row>
    <row r="1451" spans="1:4" x14ac:dyDescent="0.25">
      <c r="A1451" s="170">
        <v>45519</v>
      </c>
      <c r="B1451" s="224" t="s">
        <v>5</v>
      </c>
      <c r="C1451" s="223" t="s">
        <v>740</v>
      </c>
      <c r="D1451" s="226">
        <v>82975</v>
      </c>
    </row>
    <row r="1452" spans="1:4" x14ac:dyDescent="0.25">
      <c r="A1452" s="170">
        <v>45519</v>
      </c>
      <c r="B1452" s="224" t="s">
        <v>5</v>
      </c>
      <c r="C1452" s="223" t="s">
        <v>741</v>
      </c>
      <c r="D1452" s="226">
        <v>34474</v>
      </c>
    </row>
    <row r="1453" spans="1:4" x14ac:dyDescent="0.25">
      <c r="A1453" s="170">
        <v>45519</v>
      </c>
      <c r="B1453" s="224" t="s">
        <v>5</v>
      </c>
      <c r="C1453" s="223" t="s">
        <v>742</v>
      </c>
      <c r="D1453" s="226">
        <v>86720</v>
      </c>
    </row>
    <row r="1454" spans="1:4" x14ac:dyDescent="0.25">
      <c r="A1454" s="170">
        <v>45519</v>
      </c>
      <c r="B1454" s="224" t="s">
        <v>5</v>
      </c>
      <c r="C1454" s="223" t="s">
        <v>743</v>
      </c>
      <c r="D1454" s="226">
        <v>93859</v>
      </c>
    </row>
    <row r="1455" spans="1:4" x14ac:dyDescent="0.25">
      <c r="A1455" s="170">
        <v>45519</v>
      </c>
      <c r="B1455" s="224" t="s">
        <v>5</v>
      </c>
      <c r="C1455" s="223" t="s">
        <v>744</v>
      </c>
      <c r="D1455" s="226">
        <v>76078</v>
      </c>
    </row>
    <row r="1456" spans="1:4" x14ac:dyDescent="0.25">
      <c r="A1456" s="170">
        <v>45519</v>
      </c>
      <c r="B1456" s="224" t="s">
        <v>5</v>
      </c>
      <c r="C1456" s="223" t="s">
        <v>745</v>
      </c>
      <c r="D1456" s="226">
        <v>87879</v>
      </c>
    </row>
    <row r="1457" spans="1:4" x14ac:dyDescent="0.25">
      <c r="A1457" s="170">
        <v>45520</v>
      </c>
      <c r="B1457" s="224" t="s">
        <v>310</v>
      </c>
      <c r="C1457" s="223" t="s">
        <v>746</v>
      </c>
      <c r="D1457" s="226">
        <v>6000000</v>
      </c>
    </row>
    <row r="1458" spans="1:4" x14ac:dyDescent="0.25">
      <c r="A1458" s="170">
        <v>45524</v>
      </c>
      <c r="B1458" s="224" t="s">
        <v>272</v>
      </c>
      <c r="C1458" s="223" t="s">
        <v>747</v>
      </c>
      <c r="D1458" s="226">
        <v>1898415</v>
      </c>
    </row>
    <row r="1459" spans="1:4" x14ac:dyDescent="0.25">
      <c r="A1459" s="170">
        <v>45524</v>
      </c>
      <c r="B1459" s="224" t="s">
        <v>289</v>
      </c>
      <c r="C1459" s="223" t="s">
        <v>748</v>
      </c>
      <c r="D1459" s="226">
        <v>80000</v>
      </c>
    </row>
    <row r="1460" spans="1:4" x14ac:dyDescent="0.25">
      <c r="A1460" s="170">
        <v>45524</v>
      </c>
      <c r="B1460" s="224" t="s">
        <v>289</v>
      </c>
      <c r="C1460" s="223" t="s">
        <v>749</v>
      </c>
      <c r="D1460" s="226">
        <v>80000</v>
      </c>
    </row>
    <row r="1461" spans="1:4" x14ac:dyDescent="0.25">
      <c r="A1461" s="170">
        <v>45524</v>
      </c>
      <c r="B1461" s="224" t="s">
        <v>289</v>
      </c>
      <c r="C1461" s="223" t="s">
        <v>750</v>
      </c>
      <c r="D1461" s="226">
        <v>80000</v>
      </c>
    </row>
    <row r="1462" spans="1:4" x14ac:dyDescent="0.25">
      <c r="A1462" s="170">
        <v>45524</v>
      </c>
      <c r="B1462" s="224" t="s">
        <v>289</v>
      </c>
      <c r="C1462" s="223" t="s">
        <v>751</v>
      </c>
      <c r="D1462" s="226">
        <v>80000</v>
      </c>
    </row>
    <row r="1463" spans="1:4" x14ac:dyDescent="0.25">
      <c r="A1463" s="170">
        <v>45524</v>
      </c>
      <c r="B1463" s="224" t="s">
        <v>6</v>
      </c>
      <c r="C1463" s="223" t="s">
        <v>752</v>
      </c>
      <c r="D1463" s="226">
        <v>100300</v>
      </c>
    </row>
    <row r="1464" spans="1:4" x14ac:dyDescent="0.25">
      <c r="A1464" s="170">
        <v>45525</v>
      </c>
      <c r="B1464" s="224" t="s">
        <v>462</v>
      </c>
      <c r="C1464" s="223" t="s">
        <v>753</v>
      </c>
      <c r="D1464" s="226">
        <v>634014</v>
      </c>
    </row>
    <row r="1465" spans="1:4" x14ac:dyDescent="0.25">
      <c r="A1465" s="170">
        <v>45525</v>
      </c>
      <c r="B1465" s="224" t="s">
        <v>754</v>
      </c>
      <c r="C1465" s="223" t="s">
        <v>598</v>
      </c>
      <c r="D1465" s="226">
        <v>537300</v>
      </c>
    </row>
    <row r="1466" spans="1:4" x14ac:dyDescent="0.25">
      <c r="A1466" s="170">
        <v>45525</v>
      </c>
      <c r="B1466" s="224" t="s">
        <v>272</v>
      </c>
      <c r="C1466" s="223" t="s">
        <v>755</v>
      </c>
      <c r="D1466" s="226">
        <v>73313</v>
      </c>
    </row>
    <row r="1467" spans="1:4" x14ac:dyDescent="0.25">
      <c r="A1467" s="170">
        <v>45525</v>
      </c>
      <c r="B1467" s="224" t="s">
        <v>289</v>
      </c>
      <c r="C1467" s="223" t="s">
        <v>756</v>
      </c>
      <c r="D1467" s="226">
        <v>80024</v>
      </c>
    </row>
    <row r="1468" spans="1:4" x14ac:dyDescent="0.25">
      <c r="A1468" s="170">
        <v>45525</v>
      </c>
      <c r="B1468" s="224" t="s">
        <v>289</v>
      </c>
      <c r="C1468" s="223" t="s">
        <v>757</v>
      </c>
      <c r="D1468" s="226">
        <v>80080</v>
      </c>
    </row>
    <row r="1469" spans="1:4" x14ac:dyDescent="0.25">
      <c r="A1469" s="170">
        <v>45525</v>
      </c>
      <c r="B1469" s="224" t="s">
        <v>289</v>
      </c>
      <c r="C1469" s="223" t="s">
        <v>758</v>
      </c>
      <c r="D1469" s="226">
        <v>80080</v>
      </c>
    </row>
    <row r="1470" spans="1:4" x14ac:dyDescent="0.25">
      <c r="A1470" s="170">
        <v>45525</v>
      </c>
      <c r="B1470" s="224" t="s">
        <v>289</v>
      </c>
      <c r="C1470" s="223" t="s">
        <v>759</v>
      </c>
      <c r="D1470" s="226">
        <v>80080</v>
      </c>
    </row>
    <row r="1471" spans="1:4" x14ac:dyDescent="0.25">
      <c r="A1471" s="170">
        <v>45525</v>
      </c>
      <c r="B1471" s="224" t="s">
        <v>620</v>
      </c>
      <c r="C1471" s="223" t="s">
        <v>760</v>
      </c>
      <c r="D1471" s="226">
        <v>19500</v>
      </c>
    </row>
    <row r="1472" spans="1:4" x14ac:dyDescent="0.25">
      <c r="A1472" s="170">
        <v>45525</v>
      </c>
      <c r="B1472" s="224" t="s">
        <v>761</v>
      </c>
      <c r="C1472" s="223" t="s">
        <v>762</v>
      </c>
      <c r="D1472" s="226">
        <v>32000</v>
      </c>
    </row>
    <row r="1473" spans="1:4" x14ac:dyDescent="0.25">
      <c r="A1473" s="170">
        <v>45526</v>
      </c>
      <c r="B1473" s="224" t="s">
        <v>273</v>
      </c>
      <c r="C1473" s="223" t="s">
        <v>763</v>
      </c>
      <c r="D1473" s="226">
        <v>58292</v>
      </c>
    </row>
    <row r="1474" spans="1:4" x14ac:dyDescent="0.25">
      <c r="A1474" s="170">
        <v>45527</v>
      </c>
      <c r="B1474" s="224" t="s">
        <v>289</v>
      </c>
      <c r="C1474" s="223" t="s">
        <v>764</v>
      </c>
      <c r="D1474" s="226">
        <v>15376</v>
      </c>
    </row>
    <row r="1475" spans="1:4" x14ac:dyDescent="0.25">
      <c r="A1475" s="170">
        <v>45527</v>
      </c>
      <c r="B1475" s="224" t="s">
        <v>289</v>
      </c>
      <c r="C1475" s="223" t="s">
        <v>765</v>
      </c>
      <c r="D1475" s="226">
        <v>76877</v>
      </c>
    </row>
    <row r="1476" spans="1:4" x14ac:dyDescent="0.25">
      <c r="A1476" s="170">
        <v>45527</v>
      </c>
      <c r="B1476" s="224" t="s">
        <v>620</v>
      </c>
      <c r="C1476" s="223" t="s">
        <v>766</v>
      </c>
      <c r="D1476" s="226">
        <v>142262</v>
      </c>
    </row>
    <row r="1477" spans="1:4" x14ac:dyDescent="0.25">
      <c r="A1477" s="170">
        <v>45527</v>
      </c>
      <c r="B1477" s="224" t="s">
        <v>620</v>
      </c>
      <c r="C1477" s="223" t="s">
        <v>767</v>
      </c>
      <c r="D1477" s="226">
        <v>11700</v>
      </c>
    </row>
    <row r="1478" spans="1:4" x14ac:dyDescent="0.25">
      <c r="A1478" s="170">
        <v>45528</v>
      </c>
      <c r="B1478" s="224" t="s">
        <v>272</v>
      </c>
      <c r="C1478" s="223" t="s">
        <v>768</v>
      </c>
      <c r="D1478" s="226">
        <v>1943958</v>
      </c>
    </row>
    <row r="1479" spans="1:4" x14ac:dyDescent="0.25">
      <c r="A1479" s="170">
        <v>45528</v>
      </c>
      <c r="B1479" s="224" t="s">
        <v>398</v>
      </c>
      <c r="C1479" s="223" t="s">
        <v>769</v>
      </c>
      <c r="D1479" s="226">
        <v>93220</v>
      </c>
    </row>
    <row r="1480" spans="1:4" x14ac:dyDescent="0.25">
      <c r="A1480" s="170">
        <v>45529</v>
      </c>
      <c r="B1480" s="224" t="s">
        <v>770</v>
      </c>
      <c r="C1480" s="223" t="s">
        <v>771</v>
      </c>
      <c r="D1480" s="226">
        <v>10688</v>
      </c>
    </row>
    <row r="1481" spans="1:4" x14ac:dyDescent="0.25">
      <c r="A1481" s="170">
        <v>45530</v>
      </c>
      <c r="B1481" s="224" t="s">
        <v>636</v>
      </c>
      <c r="C1481" s="223" t="s">
        <v>598</v>
      </c>
      <c r="D1481" s="226">
        <v>150000</v>
      </c>
    </row>
    <row r="1482" spans="1:4" x14ac:dyDescent="0.25">
      <c r="A1482" s="170">
        <v>45530</v>
      </c>
      <c r="B1482" s="224" t="s">
        <v>772</v>
      </c>
      <c r="C1482" s="223" t="s">
        <v>773</v>
      </c>
      <c r="D1482" s="226">
        <v>6375</v>
      </c>
    </row>
    <row r="1483" spans="1:4" x14ac:dyDescent="0.25">
      <c r="A1483" s="170">
        <v>45530</v>
      </c>
      <c r="B1483" s="224" t="s">
        <v>772</v>
      </c>
      <c r="C1483" s="223" t="s">
        <v>774</v>
      </c>
      <c r="D1483" s="226">
        <v>145200</v>
      </c>
    </row>
    <row r="1484" spans="1:4" x14ac:dyDescent="0.25">
      <c r="A1484" s="170">
        <v>45532</v>
      </c>
      <c r="B1484" s="224" t="s">
        <v>770</v>
      </c>
      <c r="C1484" s="223" t="s">
        <v>775</v>
      </c>
      <c r="D1484" s="226">
        <v>2363</v>
      </c>
    </row>
    <row r="1485" spans="1:4" x14ac:dyDescent="0.25">
      <c r="A1485" s="170">
        <v>45532</v>
      </c>
      <c r="B1485" s="224" t="s">
        <v>2</v>
      </c>
      <c r="C1485" s="223" t="s">
        <v>776</v>
      </c>
      <c r="D1485" s="226">
        <v>7500</v>
      </c>
    </row>
    <row r="1486" spans="1:4" x14ac:dyDescent="0.25">
      <c r="A1486" s="170">
        <v>45532</v>
      </c>
      <c r="B1486" s="224" t="s">
        <v>7</v>
      </c>
      <c r="C1486" s="223" t="s">
        <v>777</v>
      </c>
      <c r="D1486" s="226">
        <v>123227</v>
      </c>
    </row>
    <row r="1487" spans="1:4" x14ac:dyDescent="0.25">
      <c r="A1487" s="170">
        <v>45532</v>
      </c>
      <c r="B1487" s="224" t="s">
        <v>292</v>
      </c>
      <c r="C1487" s="223" t="s">
        <v>778</v>
      </c>
      <c r="D1487" s="226">
        <v>127125</v>
      </c>
    </row>
    <row r="1488" spans="1:4" x14ac:dyDescent="0.25">
      <c r="A1488" s="170">
        <v>45532</v>
      </c>
      <c r="B1488" s="224" t="s">
        <v>289</v>
      </c>
      <c r="C1488" s="223" t="s">
        <v>779</v>
      </c>
      <c r="D1488" s="226">
        <v>81682</v>
      </c>
    </row>
    <row r="1489" spans="1:4" x14ac:dyDescent="0.25">
      <c r="A1489" s="170">
        <v>45532</v>
      </c>
      <c r="B1489" s="224" t="s">
        <v>289</v>
      </c>
      <c r="C1489" s="223" t="s">
        <v>780</v>
      </c>
      <c r="D1489" s="226">
        <v>81682</v>
      </c>
    </row>
    <row r="1490" spans="1:4" x14ac:dyDescent="0.25">
      <c r="A1490" s="170">
        <v>45533</v>
      </c>
      <c r="B1490" s="224" t="s">
        <v>468</v>
      </c>
      <c r="C1490" s="223" t="s">
        <v>781</v>
      </c>
      <c r="D1490" s="226">
        <v>788268</v>
      </c>
    </row>
    <row r="1491" spans="1:4" x14ac:dyDescent="0.25">
      <c r="A1491" s="170">
        <v>45533</v>
      </c>
      <c r="B1491" s="224" t="s">
        <v>620</v>
      </c>
      <c r="C1491" s="223" t="s">
        <v>782</v>
      </c>
      <c r="D1491" s="226">
        <v>162989</v>
      </c>
    </row>
    <row r="1492" spans="1:4" x14ac:dyDescent="0.25">
      <c r="A1492" s="170">
        <v>45533</v>
      </c>
      <c r="B1492" s="224" t="s">
        <v>620</v>
      </c>
      <c r="C1492" s="223" t="s">
        <v>783</v>
      </c>
      <c r="D1492" s="226">
        <v>15600</v>
      </c>
    </row>
    <row r="1493" spans="1:4" x14ac:dyDescent="0.25">
      <c r="A1493" s="170">
        <v>45533</v>
      </c>
      <c r="B1493" s="224" t="s">
        <v>62</v>
      </c>
      <c r="C1493" s="223" t="s">
        <v>784</v>
      </c>
      <c r="D1493" s="226">
        <v>253110</v>
      </c>
    </row>
    <row r="1494" spans="1:4" x14ac:dyDescent="0.25">
      <c r="A1494" s="170">
        <v>45535</v>
      </c>
      <c r="B1494" s="224" t="s">
        <v>467</v>
      </c>
      <c r="C1494" s="223" t="s">
        <v>785</v>
      </c>
      <c r="D1494" s="226">
        <v>36698</v>
      </c>
    </row>
    <row r="1495" spans="1:4" x14ac:dyDescent="0.25">
      <c r="A1495" s="170">
        <v>45535</v>
      </c>
      <c r="B1495" s="224" t="s">
        <v>273</v>
      </c>
      <c r="C1495" s="223" t="s">
        <v>786</v>
      </c>
      <c r="D1495" s="226">
        <v>4484</v>
      </c>
    </row>
    <row r="1496" spans="1:4" x14ac:dyDescent="0.25">
      <c r="A1496" s="170">
        <v>45535</v>
      </c>
      <c r="B1496" s="224" t="s">
        <v>5</v>
      </c>
      <c r="C1496" s="223" t="s">
        <v>787</v>
      </c>
      <c r="D1496" s="226">
        <v>87343</v>
      </c>
    </row>
    <row r="1497" spans="1:4" x14ac:dyDescent="0.25">
      <c r="A1497" s="170">
        <v>45535</v>
      </c>
      <c r="B1497" s="224" t="s">
        <v>5</v>
      </c>
      <c r="C1497" s="223" t="s">
        <v>788</v>
      </c>
      <c r="D1497" s="226">
        <v>87879</v>
      </c>
    </row>
    <row r="1498" spans="1:4" x14ac:dyDescent="0.25">
      <c r="A1498" s="170">
        <v>45535</v>
      </c>
      <c r="B1498" s="224" t="s">
        <v>5</v>
      </c>
      <c r="C1498" s="223" t="s">
        <v>789</v>
      </c>
      <c r="D1498" s="226">
        <v>83811</v>
      </c>
    </row>
    <row r="1499" spans="1:4" x14ac:dyDescent="0.25">
      <c r="A1499" s="170">
        <v>45535</v>
      </c>
      <c r="B1499" s="224" t="s">
        <v>5</v>
      </c>
      <c r="C1499" s="223" t="s">
        <v>790</v>
      </c>
      <c r="D1499" s="226">
        <v>81644</v>
      </c>
    </row>
    <row r="1500" spans="1:4" x14ac:dyDescent="0.25">
      <c r="A1500" s="170">
        <v>45535</v>
      </c>
      <c r="B1500" s="224" t="s">
        <v>5</v>
      </c>
      <c r="C1500" s="223" t="s">
        <v>791</v>
      </c>
      <c r="D1500" s="226">
        <v>79218</v>
      </c>
    </row>
    <row r="1501" spans="1:4" x14ac:dyDescent="0.25">
      <c r="A1501" s="170">
        <v>45535</v>
      </c>
      <c r="B1501" s="224" t="s">
        <v>5</v>
      </c>
      <c r="C1501" s="223" t="s">
        <v>627</v>
      </c>
      <c r="D1501" s="226">
        <v>75823</v>
      </c>
    </row>
    <row r="1502" spans="1:4" x14ac:dyDescent="0.25">
      <c r="A1502" s="170">
        <v>45535</v>
      </c>
      <c r="B1502" s="224" t="s">
        <v>5</v>
      </c>
      <c r="C1502" s="223" t="s">
        <v>792</v>
      </c>
      <c r="D1502" s="226">
        <v>78540</v>
      </c>
    </row>
    <row r="1503" spans="1:4" x14ac:dyDescent="0.25">
      <c r="A1503" s="170">
        <v>45535</v>
      </c>
      <c r="B1503" s="224" t="s">
        <v>5</v>
      </c>
      <c r="C1503" s="223" t="s">
        <v>793</v>
      </c>
      <c r="D1503" s="226">
        <v>85661</v>
      </c>
    </row>
    <row r="1504" spans="1:4" x14ac:dyDescent="0.25">
      <c r="A1504" s="170">
        <v>45535</v>
      </c>
      <c r="B1504" s="224" t="s">
        <v>5</v>
      </c>
      <c r="C1504" s="223" t="s">
        <v>794</v>
      </c>
      <c r="D1504" s="226">
        <v>85661</v>
      </c>
    </row>
    <row r="1505" spans="1:4" x14ac:dyDescent="0.25">
      <c r="A1505" s="170">
        <v>45535</v>
      </c>
      <c r="B1505" s="224" t="s">
        <v>5</v>
      </c>
      <c r="C1505" s="223" t="s">
        <v>795</v>
      </c>
      <c r="D1505" s="226">
        <v>59993</v>
      </c>
    </row>
    <row r="1506" spans="1:4" x14ac:dyDescent="0.25">
      <c r="A1506" s="170">
        <v>45535</v>
      </c>
      <c r="B1506" s="224" t="s">
        <v>5</v>
      </c>
      <c r="C1506" s="223" t="s">
        <v>628</v>
      </c>
      <c r="D1506" s="226">
        <v>95042</v>
      </c>
    </row>
    <row r="1507" spans="1:4" x14ac:dyDescent="0.25">
      <c r="A1507" s="170">
        <v>45535</v>
      </c>
      <c r="B1507" s="224" t="s">
        <v>289</v>
      </c>
      <c r="C1507" s="223" t="s">
        <v>796</v>
      </c>
      <c r="D1507" s="226">
        <v>80721</v>
      </c>
    </row>
    <row r="1508" spans="1:4" x14ac:dyDescent="0.25">
      <c r="A1508" s="170">
        <v>45535</v>
      </c>
      <c r="B1508" s="224" t="s">
        <v>289</v>
      </c>
      <c r="C1508" s="223" t="s">
        <v>797</v>
      </c>
      <c r="D1508" s="226">
        <v>80721</v>
      </c>
    </row>
    <row r="1509" spans="1:4" x14ac:dyDescent="0.25">
      <c r="A1509" s="170">
        <v>45535</v>
      </c>
      <c r="B1509" s="224" t="s">
        <v>289</v>
      </c>
      <c r="C1509" s="223" t="s">
        <v>798</v>
      </c>
      <c r="D1509" s="226">
        <v>80721</v>
      </c>
    </row>
    <row r="1510" spans="1:4" x14ac:dyDescent="0.25">
      <c r="A1510" s="170">
        <v>45535</v>
      </c>
      <c r="B1510" s="224" t="s">
        <v>289</v>
      </c>
      <c r="C1510" s="223" t="s">
        <v>799</v>
      </c>
      <c r="D1510" s="226">
        <v>80721</v>
      </c>
    </row>
    <row r="1511" spans="1:4" x14ac:dyDescent="0.25">
      <c r="A1511" s="170">
        <v>45535</v>
      </c>
      <c r="B1511" s="224" t="s">
        <v>289</v>
      </c>
      <c r="C1511" s="223" t="s">
        <v>800</v>
      </c>
      <c r="D1511" s="226">
        <v>64577</v>
      </c>
    </row>
    <row r="1512" spans="1:4" x14ac:dyDescent="0.25">
      <c r="A1512" s="170">
        <v>45535</v>
      </c>
      <c r="B1512" s="224" t="s">
        <v>293</v>
      </c>
      <c r="C1512" s="223" t="s">
        <v>801</v>
      </c>
      <c r="D1512" s="226">
        <v>132710</v>
      </c>
    </row>
    <row r="1513" spans="1:4" x14ac:dyDescent="0.25">
      <c r="A1513" s="170">
        <v>45535</v>
      </c>
      <c r="B1513" s="224" t="s">
        <v>532</v>
      </c>
      <c r="C1513" s="223" t="s">
        <v>802</v>
      </c>
      <c r="D1513" s="226">
        <v>140420</v>
      </c>
    </row>
    <row r="1514" spans="1:4" x14ac:dyDescent="0.25">
      <c r="A1514" s="170">
        <v>45536</v>
      </c>
      <c r="B1514" s="224" t="s">
        <v>527</v>
      </c>
      <c r="C1514" s="223" t="s">
        <v>803</v>
      </c>
      <c r="D1514" s="226">
        <v>1569029</v>
      </c>
    </row>
    <row r="1515" spans="1:4" x14ac:dyDescent="0.25">
      <c r="A1515" s="170">
        <v>45536</v>
      </c>
      <c r="B1515" s="224" t="s">
        <v>804</v>
      </c>
      <c r="C1515" s="223" t="s">
        <v>805</v>
      </c>
      <c r="D1515" s="226">
        <v>35400</v>
      </c>
    </row>
    <row r="1516" spans="1:4" x14ac:dyDescent="0.25">
      <c r="A1516" s="170">
        <v>45536</v>
      </c>
      <c r="B1516" s="224" t="s">
        <v>806</v>
      </c>
      <c r="C1516" s="223" t="s">
        <v>807</v>
      </c>
      <c r="D1516" s="226">
        <v>17330</v>
      </c>
    </row>
    <row r="1517" spans="1:4" x14ac:dyDescent="0.25">
      <c r="A1517" s="170">
        <v>45536</v>
      </c>
      <c r="B1517" s="224" t="s">
        <v>9</v>
      </c>
      <c r="C1517" s="223" t="s">
        <v>808</v>
      </c>
      <c r="D1517" s="226">
        <v>14676</v>
      </c>
    </row>
    <row r="1518" spans="1:4" x14ac:dyDescent="0.25">
      <c r="A1518" s="170">
        <v>45536</v>
      </c>
      <c r="B1518" s="224" t="s">
        <v>73</v>
      </c>
      <c r="C1518" s="223" t="s">
        <v>809</v>
      </c>
      <c r="D1518" s="226">
        <v>23000</v>
      </c>
    </row>
    <row r="1519" spans="1:4" x14ac:dyDescent="0.25">
      <c r="A1519" s="170">
        <v>45536</v>
      </c>
      <c r="B1519" s="224" t="s">
        <v>810</v>
      </c>
      <c r="C1519" s="223" t="s">
        <v>811</v>
      </c>
      <c r="D1519" s="226">
        <v>386304</v>
      </c>
    </row>
    <row r="1520" spans="1:4" x14ac:dyDescent="0.25">
      <c r="A1520" s="170">
        <v>45536</v>
      </c>
      <c r="B1520" s="224" t="s">
        <v>812</v>
      </c>
      <c r="C1520" s="223" t="s">
        <v>813</v>
      </c>
      <c r="D1520" s="226">
        <v>447216</v>
      </c>
    </row>
    <row r="1521" spans="1:4" x14ac:dyDescent="0.25">
      <c r="A1521" s="170">
        <v>45536</v>
      </c>
      <c r="B1521" s="224" t="s">
        <v>814</v>
      </c>
      <c r="C1521" s="223" t="s">
        <v>598</v>
      </c>
      <c r="D1521" s="226">
        <v>289462</v>
      </c>
    </row>
    <row r="1522" spans="1:4" x14ac:dyDescent="0.25">
      <c r="A1522" s="170">
        <v>45536</v>
      </c>
      <c r="B1522" s="224" t="s">
        <v>815</v>
      </c>
      <c r="C1522" s="223" t="s">
        <v>816</v>
      </c>
      <c r="D1522" s="226">
        <v>212700</v>
      </c>
    </row>
    <row r="1523" spans="1:4" x14ac:dyDescent="0.25">
      <c r="A1523" s="170">
        <v>45536</v>
      </c>
      <c r="B1523" s="224" t="s">
        <v>817</v>
      </c>
      <c r="C1523" s="223" t="s">
        <v>818</v>
      </c>
      <c r="D1523" s="226">
        <v>4300</v>
      </c>
    </row>
    <row r="1524" spans="1:4" x14ac:dyDescent="0.25">
      <c r="A1524" s="170">
        <v>45536</v>
      </c>
      <c r="B1524" s="224" t="s">
        <v>817</v>
      </c>
      <c r="C1524" s="223" t="s">
        <v>819</v>
      </c>
      <c r="D1524" s="226">
        <v>64500</v>
      </c>
    </row>
    <row r="1525" spans="1:4" x14ac:dyDescent="0.25">
      <c r="A1525" s="170">
        <v>45536</v>
      </c>
      <c r="B1525" s="224" t="s">
        <v>293</v>
      </c>
      <c r="C1525" s="223" t="s">
        <v>820</v>
      </c>
      <c r="D1525" s="226">
        <v>30845</v>
      </c>
    </row>
    <row r="1526" spans="1:4" x14ac:dyDescent="0.25">
      <c r="A1526" s="170">
        <v>45536</v>
      </c>
      <c r="B1526" s="224" t="s">
        <v>462</v>
      </c>
      <c r="C1526" s="223" t="s">
        <v>598</v>
      </c>
      <c r="D1526" s="226">
        <v>330404</v>
      </c>
    </row>
    <row r="1527" spans="1:4" x14ac:dyDescent="0.25">
      <c r="A1527" s="170">
        <v>45536</v>
      </c>
      <c r="B1527" s="224" t="s">
        <v>821</v>
      </c>
      <c r="C1527" s="223" t="s">
        <v>822</v>
      </c>
      <c r="D1527" s="226">
        <v>73100</v>
      </c>
    </row>
    <row r="1528" spans="1:4" x14ac:dyDescent="0.25">
      <c r="A1528" s="170">
        <v>45536</v>
      </c>
      <c r="B1528" s="224" t="s">
        <v>287</v>
      </c>
      <c r="C1528" s="223" t="s">
        <v>823</v>
      </c>
      <c r="D1528" s="226">
        <v>32256</v>
      </c>
    </row>
    <row r="1529" spans="1:4" x14ac:dyDescent="0.25">
      <c r="A1529" s="170">
        <v>45536</v>
      </c>
      <c r="B1529" s="224" t="s">
        <v>287</v>
      </c>
      <c r="C1529" s="223" t="s">
        <v>824</v>
      </c>
      <c r="D1529" s="226">
        <v>96768</v>
      </c>
    </row>
    <row r="1530" spans="1:4" x14ac:dyDescent="0.25">
      <c r="A1530" s="170">
        <v>45536</v>
      </c>
      <c r="B1530" s="224" t="s">
        <v>287</v>
      </c>
      <c r="C1530" s="223" t="s">
        <v>825</v>
      </c>
      <c r="D1530" s="226">
        <v>96768</v>
      </c>
    </row>
    <row r="1531" spans="1:4" x14ac:dyDescent="0.25">
      <c r="A1531" s="170">
        <v>45536</v>
      </c>
      <c r="B1531" s="224" t="s">
        <v>287</v>
      </c>
      <c r="C1531" s="223" t="s">
        <v>826</v>
      </c>
      <c r="D1531" s="226">
        <v>96768</v>
      </c>
    </row>
    <row r="1532" spans="1:4" x14ac:dyDescent="0.25">
      <c r="A1532" s="170">
        <v>45536</v>
      </c>
      <c r="B1532" s="224" t="s">
        <v>271</v>
      </c>
      <c r="C1532" s="223" t="s">
        <v>827</v>
      </c>
      <c r="D1532" s="226">
        <v>61242</v>
      </c>
    </row>
    <row r="1533" spans="1:4" x14ac:dyDescent="0.25">
      <c r="A1533" s="170">
        <v>45536</v>
      </c>
      <c r="B1533" s="224" t="s">
        <v>271</v>
      </c>
      <c r="C1533" s="223" t="s">
        <v>828</v>
      </c>
      <c r="D1533" s="226">
        <v>60770</v>
      </c>
    </row>
    <row r="1534" spans="1:4" x14ac:dyDescent="0.25">
      <c r="A1534" s="170">
        <v>45537</v>
      </c>
      <c r="B1534" s="224" t="s">
        <v>829</v>
      </c>
      <c r="C1534" s="223" t="s">
        <v>830</v>
      </c>
      <c r="D1534" s="226">
        <v>147500</v>
      </c>
    </row>
    <row r="1535" spans="1:4" x14ac:dyDescent="0.25">
      <c r="A1535" s="170">
        <v>45537</v>
      </c>
      <c r="B1535" s="224" t="s">
        <v>831</v>
      </c>
      <c r="C1535" s="223" t="s">
        <v>832</v>
      </c>
      <c r="D1535" s="226">
        <v>170000</v>
      </c>
    </row>
    <row r="1536" spans="1:4" x14ac:dyDescent="0.25">
      <c r="A1536" s="170">
        <v>45537</v>
      </c>
      <c r="B1536" s="224" t="s">
        <v>831</v>
      </c>
      <c r="C1536" s="223" t="s">
        <v>833</v>
      </c>
      <c r="D1536" s="226">
        <v>92500</v>
      </c>
    </row>
    <row r="1537" spans="1:4" x14ac:dyDescent="0.25">
      <c r="A1537" s="170">
        <v>45537</v>
      </c>
      <c r="B1537" s="224" t="s">
        <v>834</v>
      </c>
      <c r="C1537" s="223" t="s">
        <v>835</v>
      </c>
      <c r="D1537" s="226">
        <v>240000</v>
      </c>
    </row>
    <row r="1538" spans="1:4" x14ac:dyDescent="0.25">
      <c r="A1538" s="170">
        <v>45537</v>
      </c>
      <c r="B1538" s="224" t="s">
        <v>468</v>
      </c>
      <c r="C1538" s="223" t="s">
        <v>836</v>
      </c>
      <c r="D1538" s="226">
        <v>825801</v>
      </c>
    </row>
    <row r="1539" spans="1:4" x14ac:dyDescent="0.25">
      <c r="A1539" s="170">
        <v>45537</v>
      </c>
      <c r="B1539" s="224" t="s">
        <v>62</v>
      </c>
      <c r="C1539" s="223" t="s">
        <v>837</v>
      </c>
      <c r="D1539" s="226">
        <v>31907</v>
      </c>
    </row>
    <row r="1540" spans="1:4" x14ac:dyDescent="0.25">
      <c r="A1540" s="170">
        <v>45538</v>
      </c>
      <c r="B1540" s="224" t="s">
        <v>838</v>
      </c>
      <c r="C1540" s="223" t="s">
        <v>839</v>
      </c>
      <c r="D1540" s="226">
        <v>25000</v>
      </c>
    </row>
    <row r="1541" spans="1:4" x14ac:dyDescent="0.25">
      <c r="A1541" s="170">
        <v>45538</v>
      </c>
      <c r="B1541" s="224" t="s">
        <v>840</v>
      </c>
      <c r="C1541" s="223" t="s">
        <v>841</v>
      </c>
      <c r="D1541" s="226">
        <v>374366</v>
      </c>
    </row>
    <row r="1542" spans="1:4" x14ac:dyDescent="0.25">
      <c r="A1542" s="170">
        <v>45538</v>
      </c>
      <c r="B1542" s="224" t="s">
        <v>289</v>
      </c>
      <c r="C1542" s="223" t="s">
        <v>842</v>
      </c>
      <c r="D1542" s="226">
        <v>15376</v>
      </c>
    </row>
    <row r="1543" spans="1:4" x14ac:dyDescent="0.25">
      <c r="A1543" s="170">
        <v>45538</v>
      </c>
      <c r="B1543" s="224" t="s">
        <v>289</v>
      </c>
      <c r="C1543" s="223" t="s">
        <v>843</v>
      </c>
      <c r="D1543" s="226">
        <v>76877</v>
      </c>
    </row>
    <row r="1544" spans="1:4" x14ac:dyDescent="0.25">
      <c r="A1544" s="170">
        <v>45538</v>
      </c>
      <c r="B1544" s="224" t="s">
        <v>610</v>
      </c>
      <c r="C1544" s="223" t="s">
        <v>844</v>
      </c>
      <c r="D1544" s="226">
        <v>47300</v>
      </c>
    </row>
    <row r="1545" spans="1:4" x14ac:dyDescent="0.25">
      <c r="A1545" s="170">
        <v>45538</v>
      </c>
      <c r="B1545" s="224" t="s">
        <v>63</v>
      </c>
      <c r="C1545" s="223" t="s">
        <v>845</v>
      </c>
      <c r="D1545" s="226">
        <v>2832</v>
      </c>
    </row>
    <row r="1546" spans="1:4" x14ac:dyDescent="0.25">
      <c r="A1546" s="170">
        <v>45538</v>
      </c>
      <c r="B1546" s="224" t="s">
        <v>846</v>
      </c>
      <c r="C1546" s="223" t="s">
        <v>598</v>
      </c>
      <c r="D1546" s="226">
        <v>22380</v>
      </c>
    </row>
    <row r="1547" spans="1:4" x14ac:dyDescent="0.25">
      <c r="A1547" s="170">
        <v>45539</v>
      </c>
      <c r="B1547" s="224" t="s">
        <v>720</v>
      </c>
      <c r="C1547" s="223" t="s">
        <v>847</v>
      </c>
      <c r="D1547" s="226">
        <v>5369</v>
      </c>
    </row>
    <row r="1548" spans="1:4" x14ac:dyDescent="0.25">
      <c r="A1548" s="170">
        <v>45542</v>
      </c>
      <c r="B1548" s="224" t="s">
        <v>848</v>
      </c>
      <c r="C1548" s="223" t="s">
        <v>598</v>
      </c>
      <c r="D1548" s="226">
        <v>400874</v>
      </c>
    </row>
    <row r="1549" spans="1:4" x14ac:dyDescent="0.25">
      <c r="A1549" s="170">
        <v>45544</v>
      </c>
      <c r="B1549" s="224" t="s">
        <v>849</v>
      </c>
      <c r="C1549" s="223" t="s">
        <v>850</v>
      </c>
      <c r="D1549" s="226">
        <v>330637</v>
      </c>
    </row>
    <row r="1550" spans="1:4" x14ac:dyDescent="0.25">
      <c r="A1550" s="170">
        <v>45544</v>
      </c>
      <c r="B1550" s="224" t="s">
        <v>675</v>
      </c>
      <c r="C1550" s="223" t="s">
        <v>851</v>
      </c>
      <c r="D1550" s="226">
        <v>50150</v>
      </c>
    </row>
    <row r="1551" spans="1:4" x14ac:dyDescent="0.25">
      <c r="A1551" s="170">
        <v>45545</v>
      </c>
      <c r="B1551" s="224" t="s">
        <v>620</v>
      </c>
      <c r="C1551" s="223" t="s">
        <v>852</v>
      </c>
      <c r="D1551" s="226">
        <v>15600</v>
      </c>
    </row>
    <row r="1552" spans="1:4" x14ac:dyDescent="0.25">
      <c r="A1552" s="170">
        <v>45545</v>
      </c>
      <c r="B1552" s="224" t="s">
        <v>620</v>
      </c>
      <c r="C1552" s="223" t="s">
        <v>853</v>
      </c>
      <c r="D1552" s="226">
        <v>169243</v>
      </c>
    </row>
    <row r="1553" spans="1:4" x14ac:dyDescent="0.25">
      <c r="A1553" s="170">
        <v>45546</v>
      </c>
      <c r="B1553" s="224" t="s">
        <v>272</v>
      </c>
      <c r="C1553" s="223" t="s">
        <v>854</v>
      </c>
      <c r="D1553" s="226">
        <v>1892930</v>
      </c>
    </row>
    <row r="1554" spans="1:4" x14ac:dyDescent="0.25">
      <c r="A1554" s="170">
        <v>45546</v>
      </c>
      <c r="B1554" s="224" t="s">
        <v>675</v>
      </c>
      <c r="C1554" s="223" t="s">
        <v>855</v>
      </c>
      <c r="D1554" s="226">
        <v>50150</v>
      </c>
    </row>
    <row r="1555" spans="1:4" x14ac:dyDescent="0.25">
      <c r="A1555" s="170">
        <v>45546</v>
      </c>
      <c r="B1555" s="224" t="s">
        <v>620</v>
      </c>
      <c r="C1555" s="223" t="s">
        <v>856</v>
      </c>
      <c r="D1555" s="226">
        <v>142017</v>
      </c>
    </row>
    <row r="1556" spans="1:4" x14ac:dyDescent="0.25">
      <c r="A1556" s="170">
        <v>45546</v>
      </c>
      <c r="B1556" s="224" t="s">
        <v>620</v>
      </c>
      <c r="C1556" s="223" t="s">
        <v>857</v>
      </c>
      <c r="D1556" s="226">
        <v>15600</v>
      </c>
    </row>
    <row r="1557" spans="1:4" x14ac:dyDescent="0.25">
      <c r="A1557" s="170">
        <v>45546</v>
      </c>
      <c r="B1557" s="224" t="s">
        <v>858</v>
      </c>
      <c r="C1557" s="223" t="s">
        <v>859</v>
      </c>
      <c r="D1557" s="226">
        <v>98293</v>
      </c>
    </row>
    <row r="1558" spans="1:4" x14ac:dyDescent="0.25">
      <c r="A1558" s="170">
        <v>45547</v>
      </c>
      <c r="B1558" s="224" t="s">
        <v>9</v>
      </c>
      <c r="C1558" s="223" t="s">
        <v>860</v>
      </c>
      <c r="D1558" s="226">
        <v>4332</v>
      </c>
    </row>
    <row r="1559" spans="1:4" x14ac:dyDescent="0.25">
      <c r="A1559" s="170">
        <v>45547</v>
      </c>
      <c r="B1559" s="224" t="s">
        <v>289</v>
      </c>
      <c r="C1559" s="223" t="s">
        <v>861</v>
      </c>
      <c r="D1559" s="226">
        <v>88088</v>
      </c>
    </row>
    <row r="1560" spans="1:4" x14ac:dyDescent="0.25">
      <c r="A1560" s="170">
        <v>45547</v>
      </c>
      <c r="B1560" s="224" t="s">
        <v>289</v>
      </c>
      <c r="C1560" s="223" t="s">
        <v>862</v>
      </c>
      <c r="D1560" s="226">
        <v>88088</v>
      </c>
    </row>
    <row r="1561" spans="1:4" x14ac:dyDescent="0.25">
      <c r="A1561" s="170">
        <v>45547</v>
      </c>
      <c r="B1561" s="224" t="s">
        <v>289</v>
      </c>
      <c r="C1561" s="223" t="s">
        <v>863</v>
      </c>
      <c r="D1561" s="226">
        <v>176176</v>
      </c>
    </row>
    <row r="1562" spans="1:4" x14ac:dyDescent="0.25">
      <c r="A1562" s="170">
        <v>45547</v>
      </c>
      <c r="B1562" s="224" t="s">
        <v>289</v>
      </c>
      <c r="C1562" s="223" t="s">
        <v>864</v>
      </c>
      <c r="D1562" s="226">
        <v>176176</v>
      </c>
    </row>
    <row r="1563" spans="1:4" x14ac:dyDescent="0.25">
      <c r="A1563" s="170">
        <v>45548</v>
      </c>
      <c r="B1563" s="224" t="s">
        <v>675</v>
      </c>
      <c r="C1563" s="223" t="s">
        <v>865</v>
      </c>
      <c r="D1563" s="226">
        <v>82593</v>
      </c>
    </row>
    <row r="1564" spans="1:4" x14ac:dyDescent="0.25">
      <c r="A1564" s="170">
        <v>45548</v>
      </c>
      <c r="B1564" s="224" t="s">
        <v>397</v>
      </c>
      <c r="C1564" s="223" t="s">
        <v>866</v>
      </c>
      <c r="D1564" s="226">
        <v>260337</v>
      </c>
    </row>
    <row r="1565" spans="1:4" x14ac:dyDescent="0.25">
      <c r="A1565" s="170">
        <v>45549</v>
      </c>
      <c r="B1565" s="224" t="s">
        <v>867</v>
      </c>
      <c r="C1565" s="223" t="s">
        <v>598</v>
      </c>
      <c r="D1565" s="226">
        <v>78000</v>
      </c>
    </row>
    <row r="1566" spans="1:4" x14ac:dyDescent="0.25">
      <c r="A1566" s="170">
        <v>45550</v>
      </c>
      <c r="B1566" s="224" t="s">
        <v>293</v>
      </c>
      <c r="C1566" s="223" t="s">
        <v>868</v>
      </c>
      <c r="D1566" s="226">
        <v>60797</v>
      </c>
    </row>
    <row r="1567" spans="1:4" x14ac:dyDescent="0.25">
      <c r="A1567" s="170">
        <v>45550</v>
      </c>
      <c r="B1567" s="224" t="s">
        <v>5</v>
      </c>
      <c r="C1567" s="223" t="s">
        <v>869</v>
      </c>
      <c r="D1567" s="226">
        <v>77175</v>
      </c>
    </row>
    <row r="1568" spans="1:4" x14ac:dyDescent="0.25">
      <c r="A1568" s="170">
        <v>45550</v>
      </c>
      <c r="B1568" s="224" t="s">
        <v>5</v>
      </c>
      <c r="C1568" s="223" t="s">
        <v>870</v>
      </c>
      <c r="D1568" s="226">
        <v>94232</v>
      </c>
    </row>
    <row r="1569" spans="1:4" x14ac:dyDescent="0.25">
      <c r="A1569" s="170">
        <v>45550</v>
      </c>
      <c r="B1569" s="224" t="s">
        <v>5</v>
      </c>
      <c r="C1569" s="223" t="s">
        <v>871</v>
      </c>
      <c r="D1569" s="226">
        <v>84790</v>
      </c>
    </row>
    <row r="1570" spans="1:4" x14ac:dyDescent="0.25">
      <c r="A1570" s="170">
        <v>45550</v>
      </c>
      <c r="B1570" s="224" t="s">
        <v>5</v>
      </c>
      <c r="C1570" s="223" t="s">
        <v>872</v>
      </c>
      <c r="D1570" s="226">
        <v>90235</v>
      </c>
    </row>
    <row r="1571" spans="1:4" x14ac:dyDescent="0.25">
      <c r="A1571" s="170">
        <v>45550</v>
      </c>
      <c r="B1571" s="224" t="s">
        <v>5</v>
      </c>
      <c r="C1571" s="223" t="s">
        <v>873</v>
      </c>
      <c r="D1571" s="226">
        <v>61507</v>
      </c>
    </row>
    <row r="1572" spans="1:4" x14ac:dyDescent="0.25">
      <c r="A1572" s="170">
        <v>45550</v>
      </c>
      <c r="B1572" s="224" t="s">
        <v>5</v>
      </c>
      <c r="C1572" s="223" t="s">
        <v>874</v>
      </c>
      <c r="D1572" s="226">
        <v>61824</v>
      </c>
    </row>
    <row r="1573" spans="1:4" x14ac:dyDescent="0.25">
      <c r="A1573" s="170">
        <v>45550</v>
      </c>
      <c r="B1573" s="224" t="s">
        <v>875</v>
      </c>
      <c r="C1573" s="223" t="s">
        <v>876</v>
      </c>
      <c r="D1573" s="226">
        <v>400000</v>
      </c>
    </row>
    <row r="1574" spans="1:4" x14ac:dyDescent="0.25">
      <c r="A1574" s="170">
        <v>45551</v>
      </c>
      <c r="B1574" s="224" t="s">
        <v>620</v>
      </c>
      <c r="C1574" s="223" t="s">
        <v>877</v>
      </c>
      <c r="D1574" s="226">
        <v>11700</v>
      </c>
    </row>
    <row r="1575" spans="1:4" x14ac:dyDescent="0.25">
      <c r="A1575" s="170">
        <v>45551</v>
      </c>
      <c r="B1575" s="224" t="s">
        <v>620</v>
      </c>
      <c r="C1575" s="223" t="s">
        <v>878</v>
      </c>
      <c r="D1575" s="226">
        <v>122885</v>
      </c>
    </row>
    <row r="1576" spans="1:4" x14ac:dyDescent="0.25">
      <c r="A1576" s="170">
        <v>45551</v>
      </c>
      <c r="B1576" s="224" t="s">
        <v>468</v>
      </c>
      <c r="C1576" s="223" t="s">
        <v>879</v>
      </c>
      <c r="D1576" s="226">
        <v>50176</v>
      </c>
    </row>
    <row r="1577" spans="1:4" x14ac:dyDescent="0.25">
      <c r="A1577" s="170">
        <v>45551</v>
      </c>
      <c r="B1577" s="224" t="s">
        <v>468</v>
      </c>
      <c r="C1577" s="223" t="s">
        <v>880</v>
      </c>
      <c r="D1577" s="226">
        <v>286941</v>
      </c>
    </row>
    <row r="1578" spans="1:4" x14ac:dyDescent="0.25">
      <c r="A1578" s="170">
        <v>45551</v>
      </c>
      <c r="B1578" s="224" t="s">
        <v>62</v>
      </c>
      <c r="C1578" s="223" t="s">
        <v>881</v>
      </c>
      <c r="D1578" s="226">
        <v>93810</v>
      </c>
    </row>
    <row r="1579" spans="1:4" x14ac:dyDescent="0.25">
      <c r="A1579" s="170">
        <v>45551</v>
      </c>
      <c r="B1579" s="224" t="s">
        <v>62</v>
      </c>
      <c r="C1579" s="223" t="s">
        <v>882</v>
      </c>
      <c r="D1579" s="226">
        <v>159300</v>
      </c>
    </row>
    <row r="1580" spans="1:4" x14ac:dyDescent="0.25">
      <c r="A1580" s="170">
        <v>45553</v>
      </c>
      <c r="B1580" s="224" t="s">
        <v>528</v>
      </c>
      <c r="C1580" s="223" t="s">
        <v>883</v>
      </c>
      <c r="D1580" s="226">
        <v>2218</v>
      </c>
    </row>
    <row r="1581" spans="1:4" x14ac:dyDescent="0.25">
      <c r="A1581" s="170">
        <v>45553</v>
      </c>
      <c r="B1581" s="224" t="s">
        <v>62</v>
      </c>
      <c r="C1581" s="223" t="s">
        <v>884</v>
      </c>
      <c r="D1581" s="226">
        <v>281430</v>
      </c>
    </row>
    <row r="1582" spans="1:4" x14ac:dyDescent="0.25">
      <c r="A1582" s="170">
        <v>45553</v>
      </c>
      <c r="B1582" s="224" t="s">
        <v>2</v>
      </c>
      <c r="C1582" s="223" t="s">
        <v>885</v>
      </c>
      <c r="D1582" s="226">
        <v>7751</v>
      </c>
    </row>
    <row r="1583" spans="1:4" x14ac:dyDescent="0.25">
      <c r="A1583" s="170">
        <v>45554</v>
      </c>
      <c r="B1583" s="224" t="s">
        <v>675</v>
      </c>
      <c r="C1583" s="223" t="s">
        <v>886</v>
      </c>
      <c r="D1583" s="226">
        <v>50150</v>
      </c>
    </row>
    <row r="1584" spans="1:4" x14ac:dyDescent="0.25">
      <c r="A1584" s="170">
        <v>45554</v>
      </c>
      <c r="B1584" s="224" t="s">
        <v>62</v>
      </c>
      <c r="C1584" s="223" t="s">
        <v>887</v>
      </c>
      <c r="D1584" s="226">
        <v>477900</v>
      </c>
    </row>
    <row r="1585" spans="1:4" x14ac:dyDescent="0.25">
      <c r="A1585" s="170">
        <v>45556</v>
      </c>
      <c r="B1585" s="224" t="s">
        <v>272</v>
      </c>
      <c r="C1585" s="223" t="s">
        <v>888</v>
      </c>
      <c r="D1585" s="226">
        <v>1957467</v>
      </c>
    </row>
    <row r="1586" spans="1:4" x14ac:dyDescent="0.25">
      <c r="A1586" s="170">
        <v>45556</v>
      </c>
      <c r="B1586" s="224" t="s">
        <v>7</v>
      </c>
      <c r="C1586" s="223" t="s">
        <v>889</v>
      </c>
      <c r="D1586" s="226">
        <v>51684</v>
      </c>
    </row>
    <row r="1587" spans="1:4" x14ac:dyDescent="0.25">
      <c r="A1587" s="170">
        <v>45557</v>
      </c>
      <c r="B1587" s="224" t="s">
        <v>890</v>
      </c>
      <c r="C1587" s="223" t="s">
        <v>891</v>
      </c>
      <c r="D1587" s="226">
        <v>519000</v>
      </c>
    </row>
    <row r="1588" spans="1:4" x14ac:dyDescent="0.25">
      <c r="A1588" s="170">
        <v>45557</v>
      </c>
      <c r="B1588" s="224" t="s">
        <v>675</v>
      </c>
      <c r="C1588" s="223" t="s">
        <v>892</v>
      </c>
      <c r="D1588" s="226">
        <v>50150</v>
      </c>
    </row>
    <row r="1589" spans="1:4" x14ac:dyDescent="0.25">
      <c r="A1589" s="170">
        <v>45558</v>
      </c>
      <c r="B1589" s="224" t="s">
        <v>675</v>
      </c>
      <c r="C1589" s="223" t="s">
        <v>893</v>
      </c>
      <c r="D1589" s="226">
        <v>50150</v>
      </c>
    </row>
    <row r="1590" spans="1:4" x14ac:dyDescent="0.25">
      <c r="A1590" s="170">
        <v>45558</v>
      </c>
      <c r="B1590" s="224" t="s">
        <v>4</v>
      </c>
      <c r="C1590" s="223" t="s">
        <v>894</v>
      </c>
      <c r="D1590" s="226">
        <v>70400</v>
      </c>
    </row>
    <row r="1591" spans="1:4" x14ac:dyDescent="0.25">
      <c r="A1591" s="170">
        <v>45558</v>
      </c>
      <c r="B1591" s="224" t="s">
        <v>4</v>
      </c>
      <c r="C1591" s="223" t="s">
        <v>895</v>
      </c>
      <c r="D1591" s="226">
        <v>35200</v>
      </c>
    </row>
    <row r="1592" spans="1:4" x14ac:dyDescent="0.25">
      <c r="A1592" s="170">
        <v>45558</v>
      </c>
      <c r="B1592" s="224" t="s">
        <v>4</v>
      </c>
      <c r="C1592" s="223" t="s">
        <v>896</v>
      </c>
      <c r="D1592" s="226">
        <v>70400</v>
      </c>
    </row>
    <row r="1593" spans="1:4" x14ac:dyDescent="0.25">
      <c r="A1593" s="170">
        <v>45558</v>
      </c>
      <c r="B1593" s="224" t="s">
        <v>4</v>
      </c>
      <c r="C1593" s="223" t="s">
        <v>897</v>
      </c>
      <c r="D1593" s="226">
        <v>35200</v>
      </c>
    </row>
    <row r="1594" spans="1:4" x14ac:dyDescent="0.25">
      <c r="A1594" s="170">
        <v>45558</v>
      </c>
      <c r="B1594" s="224" t="s">
        <v>4</v>
      </c>
      <c r="C1594" s="223" t="s">
        <v>898</v>
      </c>
      <c r="D1594" s="226">
        <v>70400</v>
      </c>
    </row>
    <row r="1595" spans="1:4" x14ac:dyDescent="0.25">
      <c r="A1595" s="170">
        <v>45558</v>
      </c>
      <c r="B1595" s="224" t="s">
        <v>4</v>
      </c>
      <c r="C1595" s="223" t="s">
        <v>899</v>
      </c>
      <c r="D1595" s="226">
        <v>35200</v>
      </c>
    </row>
    <row r="1596" spans="1:4" x14ac:dyDescent="0.25">
      <c r="A1596" s="170">
        <v>45558</v>
      </c>
      <c r="B1596" s="224" t="s">
        <v>4</v>
      </c>
      <c r="C1596" s="223" t="s">
        <v>900</v>
      </c>
      <c r="D1596" s="226">
        <v>70400</v>
      </c>
    </row>
    <row r="1597" spans="1:4" x14ac:dyDescent="0.25">
      <c r="A1597" s="170">
        <v>45558</v>
      </c>
      <c r="B1597" s="224" t="s">
        <v>4</v>
      </c>
      <c r="C1597" s="223" t="s">
        <v>901</v>
      </c>
      <c r="D1597" s="226">
        <v>35200</v>
      </c>
    </row>
    <row r="1598" spans="1:4" x14ac:dyDescent="0.25">
      <c r="A1598" s="170">
        <v>45558</v>
      </c>
      <c r="B1598" s="224" t="s">
        <v>468</v>
      </c>
      <c r="C1598" s="223" t="s">
        <v>902</v>
      </c>
      <c r="D1598" s="226">
        <v>141743</v>
      </c>
    </row>
    <row r="1599" spans="1:4" x14ac:dyDescent="0.25">
      <c r="A1599" s="170">
        <v>45559</v>
      </c>
      <c r="B1599" s="224" t="s">
        <v>270</v>
      </c>
      <c r="C1599" s="223" t="s">
        <v>903</v>
      </c>
      <c r="D1599" s="226">
        <v>129231</v>
      </c>
    </row>
    <row r="1600" spans="1:4" x14ac:dyDescent="0.25">
      <c r="A1600" s="170">
        <v>45559</v>
      </c>
      <c r="B1600" s="224" t="s">
        <v>270</v>
      </c>
      <c r="C1600" s="223" t="s">
        <v>904</v>
      </c>
      <c r="D1600" s="226">
        <v>127131</v>
      </c>
    </row>
    <row r="1601" spans="1:4" x14ac:dyDescent="0.25">
      <c r="A1601" s="170">
        <v>45560</v>
      </c>
      <c r="B1601" s="224" t="s">
        <v>292</v>
      </c>
      <c r="C1601" s="223" t="s">
        <v>905</v>
      </c>
      <c r="D1601" s="226">
        <v>127125</v>
      </c>
    </row>
    <row r="1602" spans="1:4" x14ac:dyDescent="0.25">
      <c r="A1602" s="170">
        <v>45562</v>
      </c>
      <c r="B1602" s="224" t="s">
        <v>67</v>
      </c>
      <c r="C1602" s="223" t="s">
        <v>906</v>
      </c>
      <c r="D1602" s="226">
        <v>61845</v>
      </c>
    </row>
    <row r="1603" spans="1:4" x14ac:dyDescent="0.25">
      <c r="A1603" s="170">
        <v>45562</v>
      </c>
      <c r="B1603" s="224" t="s">
        <v>636</v>
      </c>
      <c r="C1603" s="223" t="s">
        <v>907</v>
      </c>
      <c r="D1603" s="226">
        <v>225000</v>
      </c>
    </row>
    <row r="1604" spans="1:4" x14ac:dyDescent="0.25">
      <c r="A1604" s="170">
        <v>45562</v>
      </c>
      <c r="B1604" s="224" t="s">
        <v>10</v>
      </c>
      <c r="C1604" s="223" t="s">
        <v>908</v>
      </c>
      <c r="D1604" s="226">
        <v>69577</v>
      </c>
    </row>
    <row r="1605" spans="1:4" x14ac:dyDescent="0.25">
      <c r="A1605" s="170">
        <v>45562</v>
      </c>
      <c r="B1605" s="224" t="s">
        <v>397</v>
      </c>
      <c r="C1605" s="223" t="s">
        <v>909</v>
      </c>
      <c r="D1605" s="226">
        <v>259644</v>
      </c>
    </row>
    <row r="1606" spans="1:4" x14ac:dyDescent="0.25">
      <c r="A1606" s="170">
        <v>45563</v>
      </c>
      <c r="B1606" s="224" t="s">
        <v>10</v>
      </c>
      <c r="C1606" s="223" t="s">
        <v>910</v>
      </c>
      <c r="D1606" s="226">
        <v>58334</v>
      </c>
    </row>
    <row r="1607" spans="1:4" x14ac:dyDescent="0.25">
      <c r="A1607" s="170">
        <v>45564</v>
      </c>
      <c r="B1607" s="224" t="s">
        <v>4</v>
      </c>
      <c r="C1607" s="223" t="s">
        <v>911</v>
      </c>
      <c r="D1607" s="226">
        <v>83072</v>
      </c>
    </row>
    <row r="1608" spans="1:4" x14ac:dyDescent="0.25">
      <c r="A1608" s="170">
        <v>45564</v>
      </c>
      <c r="B1608" s="224" t="s">
        <v>4</v>
      </c>
      <c r="C1608" s="223" t="s">
        <v>912</v>
      </c>
      <c r="D1608" s="226">
        <v>70400</v>
      </c>
    </row>
    <row r="1609" spans="1:4" x14ac:dyDescent="0.25">
      <c r="A1609" s="170">
        <v>45564</v>
      </c>
      <c r="B1609" s="224" t="s">
        <v>10</v>
      </c>
      <c r="C1609" s="223" t="s">
        <v>913</v>
      </c>
      <c r="D1609" s="226">
        <v>73437</v>
      </c>
    </row>
    <row r="1610" spans="1:4" x14ac:dyDescent="0.25">
      <c r="A1610" s="170">
        <v>45565</v>
      </c>
      <c r="B1610" s="224" t="s">
        <v>7</v>
      </c>
      <c r="C1610" s="223" t="s">
        <v>914</v>
      </c>
      <c r="D1610" s="226">
        <v>123227</v>
      </c>
    </row>
    <row r="1611" spans="1:4" x14ac:dyDescent="0.25">
      <c r="A1611" s="170">
        <v>45565</v>
      </c>
      <c r="B1611" s="224" t="s">
        <v>270</v>
      </c>
      <c r="C1611" s="223" t="s">
        <v>915</v>
      </c>
      <c r="D1611" s="226">
        <v>122917</v>
      </c>
    </row>
    <row r="1612" spans="1:4" x14ac:dyDescent="0.25">
      <c r="A1612" s="170">
        <v>45565</v>
      </c>
      <c r="B1612" s="224" t="s">
        <v>5</v>
      </c>
      <c r="C1612" s="223" t="s">
        <v>916</v>
      </c>
      <c r="D1612" s="226">
        <v>88318</v>
      </c>
    </row>
    <row r="1613" spans="1:4" x14ac:dyDescent="0.25">
      <c r="A1613" s="170">
        <v>45565</v>
      </c>
      <c r="B1613" s="224" t="s">
        <v>5</v>
      </c>
      <c r="C1613" s="223" t="s">
        <v>721</v>
      </c>
      <c r="D1613" s="226">
        <v>85861</v>
      </c>
    </row>
    <row r="1614" spans="1:4" x14ac:dyDescent="0.25">
      <c r="A1614" s="170">
        <v>45565</v>
      </c>
      <c r="B1614" s="224" t="s">
        <v>5</v>
      </c>
      <c r="C1614" s="223" t="s">
        <v>917</v>
      </c>
      <c r="D1614" s="226">
        <v>91907</v>
      </c>
    </row>
    <row r="1615" spans="1:4" x14ac:dyDescent="0.25">
      <c r="A1615" s="170">
        <v>45565</v>
      </c>
      <c r="B1615" s="224" t="s">
        <v>5</v>
      </c>
      <c r="C1615" s="223" t="s">
        <v>918</v>
      </c>
      <c r="D1615" s="226">
        <v>82811</v>
      </c>
    </row>
    <row r="1616" spans="1:4" x14ac:dyDescent="0.25">
      <c r="A1616" s="170">
        <v>45565</v>
      </c>
      <c r="B1616" s="224" t="s">
        <v>5</v>
      </c>
      <c r="C1616" s="223" t="s">
        <v>919</v>
      </c>
      <c r="D1616" s="226">
        <v>63941</v>
      </c>
    </row>
    <row r="1617" spans="1:4" ht="15.75" x14ac:dyDescent="0.25">
      <c r="A1617" s="170"/>
      <c r="B1617" s="125"/>
    </row>
    <row r="1618" spans="1:4" ht="15.75" x14ac:dyDescent="0.25">
      <c r="A1618" s="77"/>
      <c r="B1618" s="125"/>
    </row>
    <row r="1619" spans="1:4" ht="15.75" x14ac:dyDescent="0.25">
      <c r="A1619" s="77"/>
      <c r="B1619" s="125"/>
    </row>
    <row r="1620" spans="1:4" ht="15.75" x14ac:dyDescent="0.25">
      <c r="A1620" s="77"/>
      <c r="B1620" s="125"/>
    </row>
    <row r="1621" spans="1:4" ht="15.75" x14ac:dyDescent="0.25">
      <c r="A1621" s="77"/>
      <c r="B1621" s="125"/>
    </row>
    <row r="1622" spans="1:4" ht="15.75" x14ac:dyDescent="0.25">
      <c r="A1622" s="77"/>
      <c r="B1622" s="125"/>
    </row>
    <row r="1625" spans="1:4" x14ac:dyDescent="0.25">
      <c r="D1625" s="1">
        <f>SUM(D6:D1624)</f>
        <v>388359536.23999983</v>
      </c>
    </row>
  </sheetData>
  <autoFilter ref="A5:D682" xr:uid="{A2C612E4-7303-418F-9EF0-02EAD44FE119}">
    <filterColumn colId="0">
      <filters>
        <dateGroupItem year="2023" month="9" dateTimeGrouping="month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F71"/>
  <sheetViews>
    <sheetView workbookViewId="0">
      <selection activeCell="B1" sqref="B1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29.42578125" bestFit="1" customWidth="1"/>
    <col min="4" max="4" width="11.5703125" bestFit="1" customWidth="1"/>
    <col min="5" max="5" width="18.42578125" style="1" bestFit="1" customWidth="1"/>
  </cols>
  <sheetData>
    <row r="1" spans="1:5" ht="15.75" x14ac:dyDescent="0.25">
      <c r="A1" s="58" t="s">
        <v>42</v>
      </c>
      <c r="B1" s="59" t="s">
        <v>43</v>
      </c>
      <c r="C1" s="58" t="s">
        <v>44</v>
      </c>
      <c r="D1" s="58" t="s">
        <v>46</v>
      </c>
      <c r="E1" s="75" t="s">
        <v>47</v>
      </c>
    </row>
    <row r="2" spans="1:5" ht="15.75" x14ac:dyDescent="0.25">
      <c r="A2" s="58"/>
      <c r="B2" s="74" t="s">
        <v>221</v>
      </c>
      <c r="C2" t="s">
        <v>222</v>
      </c>
      <c r="D2" s="76">
        <v>43840</v>
      </c>
      <c r="E2" s="105">
        <v>2000000</v>
      </c>
    </row>
    <row r="3" spans="1:5" ht="15.75" x14ac:dyDescent="0.25">
      <c r="A3" s="58"/>
      <c r="B3" s="74" t="s">
        <v>223</v>
      </c>
      <c r="C3" t="s">
        <v>222</v>
      </c>
      <c r="D3" s="76">
        <v>43853</v>
      </c>
      <c r="E3" s="105">
        <v>44800</v>
      </c>
    </row>
    <row r="4" spans="1:5" ht="15.75" x14ac:dyDescent="0.25">
      <c r="A4" s="58"/>
      <c r="B4" s="74" t="s">
        <v>223</v>
      </c>
      <c r="C4" t="s">
        <v>222</v>
      </c>
      <c r="D4" s="76">
        <v>44274</v>
      </c>
      <c r="E4" s="105">
        <v>37800</v>
      </c>
    </row>
    <row r="5" spans="1:5" ht="15.75" x14ac:dyDescent="0.25">
      <c r="A5" s="58"/>
      <c r="B5" s="74" t="s">
        <v>223</v>
      </c>
      <c r="C5" t="s">
        <v>222</v>
      </c>
      <c r="D5" s="76">
        <v>44294</v>
      </c>
      <c r="E5" s="105">
        <v>8850</v>
      </c>
    </row>
    <row r="6" spans="1:5" ht="15.75" x14ac:dyDescent="0.25">
      <c r="A6" s="58"/>
      <c r="B6" s="74" t="s">
        <v>70</v>
      </c>
      <c r="C6" t="s">
        <v>222</v>
      </c>
      <c r="D6" s="76">
        <v>44491</v>
      </c>
      <c r="E6" s="105">
        <v>115640</v>
      </c>
    </row>
    <row r="7" spans="1:5" ht="15.75" x14ac:dyDescent="0.25">
      <c r="A7" s="58"/>
      <c r="B7" s="74" t="s">
        <v>224</v>
      </c>
      <c r="C7" t="s">
        <v>222</v>
      </c>
      <c r="D7" s="76">
        <v>44637</v>
      </c>
      <c r="E7" s="105">
        <v>796500</v>
      </c>
    </row>
    <row r="8" spans="1:5" ht="15.75" x14ac:dyDescent="0.25">
      <c r="A8" s="58"/>
      <c r="B8" s="74" t="s">
        <v>225</v>
      </c>
      <c r="C8" t="s">
        <v>222</v>
      </c>
      <c r="D8" s="76">
        <v>44650</v>
      </c>
      <c r="E8" s="105">
        <v>900000</v>
      </c>
    </row>
    <row r="9" spans="1:5" ht="15.75" x14ac:dyDescent="0.25">
      <c r="A9" s="58"/>
      <c r="B9" s="74" t="s">
        <v>226</v>
      </c>
      <c r="C9" t="s">
        <v>222</v>
      </c>
      <c r="D9" s="76">
        <v>44650</v>
      </c>
      <c r="E9" s="105">
        <v>1400000</v>
      </c>
    </row>
    <row r="10" spans="1:5" ht="15.75" x14ac:dyDescent="0.25">
      <c r="A10" s="58"/>
      <c r="B10" s="74" t="s">
        <v>227</v>
      </c>
      <c r="C10" t="s">
        <v>222</v>
      </c>
      <c r="D10" s="76">
        <v>44650</v>
      </c>
      <c r="E10" s="105">
        <v>900000</v>
      </c>
    </row>
    <row r="11" spans="1:5" ht="15.75" x14ac:dyDescent="0.25">
      <c r="A11" s="58"/>
      <c r="B11" s="74" t="s">
        <v>223</v>
      </c>
      <c r="C11" t="s">
        <v>222</v>
      </c>
      <c r="D11" s="76">
        <v>44751</v>
      </c>
      <c r="E11" s="105">
        <v>10030</v>
      </c>
    </row>
    <row r="12" spans="1:5" ht="15.75" x14ac:dyDescent="0.25">
      <c r="A12" s="58"/>
      <c r="B12" s="74" t="s">
        <v>228</v>
      </c>
      <c r="C12" t="s">
        <v>222</v>
      </c>
      <c r="D12" s="76">
        <v>44797</v>
      </c>
      <c r="E12" s="105">
        <v>88500</v>
      </c>
    </row>
    <row r="13" spans="1:5" ht="15.75" x14ac:dyDescent="0.25">
      <c r="A13" s="58"/>
      <c r="B13" s="74" t="s">
        <v>229</v>
      </c>
      <c r="C13" t="s">
        <v>222</v>
      </c>
      <c r="D13" s="76">
        <v>44844</v>
      </c>
      <c r="E13" s="105">
        <v>60000</v>
      </c>
    </row>
    <row r="14" spans="1:5" ht="15.75" x14ac:dyDescent="0.25">
      <c r="A14" s="58"/>
      <c r="B14" s="74" t="s">
        <v>224</v>
      </c>
      <c r="C14" t="s">
        <v>222</v>
      </c>
      <c r="D14" s="76">
        <v>44896</v>
      </c>
      <c r="E14" s="105">
        <v>177000</v>
      </c>
    </row>
    <row r="15" spans="1:5" ht="15.75" x14ac:dyDescent="0.25">
      <c r="A15" s="58"/>
      <c r="B15" s="74" t="s">
        <v>224</v>
      </c>
      <c r="C15" t="s">
        <v>222</v>
      </c>
      <c r="D15" s="76">
        <v>44896</v>
      </c>
      <c r="E15" s="105">
        <v>708000</v>
      </c>
    </row>
    <row r="16" spans="1:5" ht="15.75" x14ac:dyDescent="0.25">
      <c r="A16" s="58"/>
      <c r="B16" s="74" t="s">
        <v>230</v>
      </c>
      <c r="C16" t="s">
        <v>222</v>
      </c>
      <c r="D16" s="76">
        <v>44896</v>
      </c>
      <c r="E16" s="105">
        <v>59000</v>
      </c>
    </row>
    <row r="17" spans="1:6" ht="15.75" x14ac:dyDescent="0.25">
      <c r="A17" s="58"/>
      <c r="B17" s="74" t="s">
        <v>229</v>
      </c>
      <c r="C17" t="s">
        <v>222</v>
      </c>
      <c r="D17" s="76">
        <v>44938</v>
      </c>
      <c r="E17" s="105">
        <v>104000</v>
      </c>
    </row>
    <row r="18" spans="1:6" ht="15.75" x14ac:dyDescent="0.25">
      <c r="A18" s="58"/>
      <c r="B18" s="74" t="s">
        <v>229</v>
      </c>
      <c r="C18" t="s">
        <v>222</v>
      </c>
      <c r="D18" s="76">
        <v>44942</v>
      </c>
      <c r="E18" s="105">
        <v>100000</v>
      </c>
    </row>
    <row r="19" spans="1:6" ht="15.75" x14ac:dyDescent="0.25">
      <c r="A19" s="58"/>
      <c r="B19" s="74" t="s">
        <v>231</v>
      </c>
      <c r="C19" t="s">
        <v>222</v>
      </c>
      <c r="D19" s="76">
        <v>44959</v>
      </c>
      <c r="E19" s="105">
        <v>230000</v>
      </c>
    </row>
    <row r="20" spans="1:6" ht="15.75" x14ac:dyDescent="0.25">
      <c r="A20" s="58"/>
      <c r="B20" s="74" t="s">
        <v>232</v>
      </c>
      <c r="C20" t="s">
        <v>222</v>
      </c>
      <c r="D20" s="76">
        <v>44963</v>
      </c>
      <c r="E20" s="105">
        <v>118000</v>
      </c>
    </row>
    <row r="21" spans="1:6" ht="15.75" x14ac:dyDescent="0.25">
      <c r="A21" s="58"/>
      <c r="B21" s="74" t="s">
        <v>233</v>
      </c>
      <c r="C21" t="s">
        <v>222</v>
      </c>
      <c r="D21" s="76">
        <v>44988</v>
      </c>
      <c r="E21" s="105">
        <v>1000000</v>
      </c>
    </row>
    <row r="22" spans="1:6" ht="15.75" x14ac:dyDescent="0.25">
      <c r="A22" s="58"/>
      <c r="B22" s="74" t="s">
        <v>234</v>
      </c>
      <c r="C22" t="s">
        <v>222</v>
      </c>
      <c r="D22" s="76">
        <v>44988</v>
      </c>
      <c r="E22" s="105">
        <v>1000000</v>
      </c>
    </row>
    <row r="23" spans="1:6" ht="15.75" x14ac:dyDescent="0.25">
      <c r="A23" s="60"/>
      <c r="B23" s="74" t="s">
        <v>229</v>
      </c>
      <c r="C23" t="s">
        <v>222</v>
      </c>
      <c r="D23" s="76">
        <v>45005</v>
      </c>
      <c r="E23" s="105">
        <v>170000</v>
      </c>
    </row>
    <row r="24" spans="1:6" ht="15.75" x14ac:dyDescent="0.25">
      <c r="A24" s="60"/>
      <c r="B24" s="74" t="s">
        <v>235</v>
      </c>
      <c r="C24" t="s">
        <v>222</v>
      </c>
      <c r="D24" s="76">
        <v>45005</v>
      </c>
      <c r="E24" s="105">
        <v>360000</v>
      </c>
    </row>
    <row r="25" spans="1:6" ht="15.75" x14ac:dyDescent="0.25">
      <c r="A25" s="60"/>
      <c r="B25" s="74" t="s">
        <v>224</v>
      </c>
      <c r="C25" t="s">
        <v>222</v>
      </c>
      <c r="D25" s="76">
        <v>45013</v>
      </c>
      <c r="E25" s="105">
        <v>177000</v>
      </c>
    </row>
    <row r="26" spans="1:6" ht="15.75" x14ac:dyDescent="0.25">
      <c r="A26" s="60"/>
      <c r="B26" s="74" t="s">
        <v>236</v>
      </c>
      <c r="C26" t="s">
        <v>222</v>
      </c>
      <c r="D26" s="76">
        <v>45064</v>
      </c>
      <c r="E26" s="105">
        <v>413000</v>
      </c>
    </row>
    <row r="27" spans="1:6" ht="15.75" x14ac:dyDescent="0.25">
      <c r="A27" s="60"/>
      <c r="B27" s="74" t="s">
        <v>236</v>
      </c>
      <c r="C27" t="s">
        <v>222</v>
      </c>
      <c r="D27" s="76">
        <v>45064</v>
      </c>
      <c r="E27" s="105">
        <v>135700</v>
      </c>
    </row>
    <row r="28" spans="1:6" ht="15.75" x14ac:dyDescent="0.25">
      <c r="A28" s="60"/>
      <c r="B28" s="74" t="s">
        <v>237</v>
      </c>
      <c r="C28" t="s">
        <v>222</v>
      </c>
      <c r="D28" s="76">
        <v>45069</v>
      </c>
      <c r="E28" s="104">
        <v>318600</v>
      </c>
    </row>
    <row r="29" spans="1:6" ht="15.75" x14ac:dyDescent="0.25">
      <c r="A29" s="60"/>
      <c r="B29" s="74" t="s">
        <v>69</v>
      </c>
      <c r="C29" t="s">
        <v>222</v>
      </c>
      <c r="D29" s="76">
        <v>45125</v>
      </c>
      <c r="E29" s="104">
        <v>24000</v>
      </c>
    </row>
    <row r="30" spans="1:6" ht="15.75" x14ac:dyDescent="0.25">
      <c r="A30" s="60"/>
      <c r="B30" t="s">
        <v>252</v>
      </c>
      <c r="D30" s="76"/>
      <c r="E30" s="107">
        <f>247985+18990+18990</f>
        <v>285965</v>
      </c>
    </row>
    <row r="31" spans="1:6" ht="15.75" x14ac:dyDescent="0.25">
      <c r="A31" s="60"/>
      <c r="B31" s="57" t="s">
        <v>356</v>
      </c>
      <c r="C31" s="57" t="s">
        <v>347</v>
      </c>
      <c r="D31" s="47"/>
      <c r="E31" s="127">
        <v>5900</v>
      </c>
      <c r="F31" s="121"/>
    </row>
    <row r="32" spans="1:6" ht="16.5" thickBot="1" x14ac:dyDescent="0.3">
      <c r="A32" s="60"/>
      <c r="B32" s="57" t="s">
        <v>236</v>
      </c>
      <c r="C32" s="57" t="s">
        <v>359</v>
      </c>
      <c r="D32" s="120">
        <v>45055</v>
      </c>
      <c r="E32" s="114">
        <v>88500</v>
      </c>
    </row>
    <row r="33" spans="1:5" ht="15.75" x14ac:dyDescent="0.25">
      <c r="A33" s="60"/>
      <c r="B33" s="161" t="s">
        <v>387</v>
      </c>
      <c r="C33" s="125"/>
      <c r="D33" s="168">
        <v>45261</v>
      </c>
      <c r="E33" s="169">
        <v>5900</v>
      </c>
    </row>
    <row r="34" spans="1:5" ht="16.5" thickBot="1" x14ac:dyDescent="0.3">
      <c r="A34" s="60"/>
      <c r="B34" s="162" t="s">
        <v>387</v>
      </c>
      <c r="C34" s="125"/>
      <c r="D34" s="170">
        <v>45261</v>
      </c>
      <c r="E34" s="172">
        <v>29500</v>
      </c>
    </row>
    <row r="35" spans="1:5" ht="15.75" x14ac:dyDescent="0.25">
      <c r="A35" s="60"/>
      <c r="B35" s="161" t="s">
        <v>259</v>
      </c>
      <c r="C35" s="125"/>
      <c r="D35" s="170">
        <v>45200</v>
      </c>
      <c r="E35" s="169">
        <v>11100</v>
      </c>
    </row>
    <row r="36" spans="1:5" ht="16.5" thickBot="1" x14ac:dyDescent="0.3">
      <c r="A36" s="60"/>
      <c r="B36" s="162" t="s">
        <v>259</v>
      </c>
      <c r="C36" s="125"/>
      <c r="D36" s="170">
        <v>45239</v>
      </c>
      <c r="E36" s="172">
        <v>6300</v>
      </c>
    </row>
    <row r="37" spans="1:5" ht="15.75" x14ac:dyDescent="0.25">
      <c r="A37" s="60"/>
      <c r="B37" s="57" t="s">
        <v>259</v>
      </c>
      <c r="C37" s="125"/>
      <c r="D37" s="170">
        <v>45028</v>
      </c>
      <c r="E37" s="182">
        <v>49800</v>
      </c>
    </row>
    <row r="38" spans="1:5" ht="15.75" x14ac:dyDescent="0.25">
      <c r="A38" s="60"/>
      <c r="B38" s="57" t="s">
        <v>259</v>
      </c>
      <c r="C38" s="125"/>
      <c r="D38" s="170">
        <v>45055</v>
      </c>
      <c r="E38" s="182">
        <v>1350</v>
      </c>
    </row>
    <row r="39" spans="1:5" ht="15.75" x14ac:dyDescent="0.25">
      <c r="A39" s="60"/>
      <c r="B39" s="57" t="s">
        <v>259</v>
      </c>
      <c r="C39" s="125"/>
      <c r="D39" s="170">
        <v>45177</v>
      </c>
      <c r="E39" s="182">
        <v>10800</v>
      </c>
    </row>
    <row r="40" spans="1:5" ht="15.75" x14ac:dyDescent="0.25">
      <c r="A40" s="60"/>
      <c r="B40" s="57" t="s">
        <v>259</v>
      </c>
      <c r="C40" s="125"/>
      <c r="D40" s="170">
        <v>45177</v>
      </c>
      <c r="E40" s="182">
        <v>5400</v>
      </c>
    </row>
    <row r="41" spans="1:5" ht="16.5" thickBot="1" x14ac:dyDescent="0.3">
      <c r="A41" s="60"/>
      <c r="B41" s="57" t="s">
        <v>387</v>
      </c>
      <c r="C41" s="57" t="s">
        <v>347</v>
      </c>
      <c r="D41" s="47"/>
      <c r="E41" s="129">
        <v>104000</v>
      </c>
    </row>
    <row r="42" spans="1:5" ht="15.75" x14ac:dyDescent="0.25">
      <c r="A42" s="60"/>
      <c r="B42" s="161" t="s">
        <v>474</v>
      </c>
      <c r="C42" s="161" t="s">
        <v>222</v>
      </c>
      <c r="D42" s="165">
        <v>45371</v>
      </c>
      <c r="E42" s="163">
        <v>1000000</v>
      </c>
    </row>
    <row r="43" spans="1:5" ht="15.75" x14ac:dyDescent="0.25">
      <c r="A43" s="60"/>
      <c r="B43" s="57" t="s">
        <v>227</v>
      </c>
      <c r="C43" s="57" t="s">
        <v>222</v>
      </c>
      <c r="D43" s="167">
        <v>45371</v>
      </c>
      <c r="E43" s="129">
        <v>1900000</v>
      </c>
    </row>
    <row r="44" spans="1:5" ht="15.75" x14ac:dyDescent="0.25">
      <c r="A44" s="60"/>
      <c r="B44" s="57" t="s">
        <v>475</v>
      </c>
      <c r="C44" s="57" t="s">
        <v>222</v>
      </c>
      <c r="D44" s="167">
        <v>45371</v>
      </c>
      <c r="E44" s="129">
        <v>1900000</v>
      </c>
    </row>
    <row r="45" spans="1:5" ht="15.75" x14ac:dyDescent="0.25">
      <c r="A45" s="60"/>
      <c r="B45" s="57" t="s">
        <v>233</v>
      </c>
      <c r="C45" s="57" t="s">
        <v>222</v>
      </c>
      <c r="D45" s="167">
        <v>45371</v>
      </c>
      <c r="E45" s="129">
        <v>1000000</v>
      </c>
    </row>
    <row r="46" spans="1:5" ht="15.75" x14ac:dyDescent="0.25">
      <c r="A46" s="60"/>
      <c r="B46" s="57" t="s">
        <v>476</v>
      </c>
      <c r="C46" s="57" t="s">
        <v>222</v>
      </c>
      <c r="D46" s="167">
        <v>45371</v>
      </c>
      <c r="E46" s="129">
        <v>1000000</v>
      </c>
    </row>
    <row r="47" spans="1:5" ht="15.75" x14ac:dyDescent="0.25">
      <c r="A47" s="60"/>
      <c r="B47" s="57" t="s">
        <v>234</v>
      </c>
      <c r="C47" s="57" t="s">
        <v>222</v>
      </c>
      <c r="D47" s="167">
        <v>45371</v>
      </c>
      <c r="E47" s="129">
        <v>1000000</v>
      </c>
    </row>
    <row r="48" spans="1:5" ht="15.75" x14ac:dyDescent="0.25">
      <c r="A48" s="60"/>
      <c r="B48" s="57" t="s">
        <v>477</v>
      </c>
      <c r="C48" s="57" t="s">
        <v>222</v>
      </c>
      <c r="D48" s="167">
        <v>45371</v>
      </c>
      <c r="E48" s="129">
        <v>1000000</v>
      </c>
    </row>
    <row r="49" spans="1:5" ht="15.75" x14ac:dyDescent="0.25">
      <c r="A49" s="60"/>
      <c r="B49" s="57" t="s">
        <v>225</v>
      </c>
      <c r="C49" s="57" t="s">
        <v>222</v>
      </c>
      <c r="D49" s="167">
        <v>45371</v>
      </c>
      <c r="E49" s="129">
        <v>1900000</v>
      </c>
    </row>
    <row r="50" spans="1:5" ht="15.75" x14ac:dyDescent="0.25">
      <c r="A50" s="60"/>
      <c r="B50" s="57" t="s">
        <v>226</v>
      </c>
      <c r="C50" s="57" t="s">
        <v>222</v>
      </c>
      <c r="D50" s="167">
        <v>45371</v>
      </c>
      <c r="E50" s="129">
        <v>1900000</v>
      </c>
    </row>
    <row r="51" spans="1:5" ht="16.5" thickBot="1" x14ac:dyDescent="0.3">
      <c r="A51" s="60"/>
      <c r="B51" s="162" t="s">
        <v>478</v>
      </c>
      <c r="C51" s="57" t="s">
        <v>222</v>
      </c>
      <c r="D51" s="166">
        <v>45371</v>
      </c>
      <c r="E51" s="164">
        <v>1900000</v>
      </c>
    </row>
    <row r="52" spans="1:5" ht="15.75" x14ac:dyDescent="0.25">
      <c r="A52" s="60"/>
      <c r="B52" s="161" t="s">
        <v>236</v>
      </c>
      <c r="C52" s="57" t="s">
        <v>222</v>
      </c>
      <c r="D52" s="111">
        <v>45449</v>
      </c>
      <c r="E52" s="121">
        <v>41300</v>
      </c>
    </row>
    <row r="53" spans="1:5" ht="15.75" x14ac:dyDescent="0.25">
      <c r="A53" s="60"/>
      <c r="B53" s="57" t="s">
        <v>236</v>
      </c>
      <c r="C53" s="57" t="s">
        <v>222</v>
      </c>
      <c r="D53" s="112">
        <v>45449</v>
      </c>
      <c r="E53" s="121">
        <v>41300</v>
      </c>
    </row>
    <row r="54" spans="1:5" ht="16.5" thickBot="1" x14ac:dyDescent="0.3">
      <c r="A54" s="60"/>
      <c r="B54" s="162" t="s">
        <v>237</v>
      </c>
      <c r="C54" s="57" t="s">
        <v>222</v>
      </c>
      <c r="D54" s="112">
        <v>45449</v>
      </c>
      <c r="E54" s="121">
        <v>207680</v>
      </c>
    </row>
    <row r="55" spans="1:5" ht="15.75" customHeight="1" thickBot="1" x14ac:dyDescent="0.3">
      <c r="A55" s="60"/>
      <c r="B55" s="196" t="s">
        <v>367</v>
      </c>
      <c r="C55" s="196" t="s">
        <v>259</v>
      </c>
      <c r="D55" s="197"/>
      <c r="E55" s="199">
        <v>8400</v>
      </c>
    </row>
    <row r="56" spans="1:5" ht="15.75" customHeight="1" x14ac:dyDescent="0.25">
      <c r="A56" s="60"/>
      <c r="B56" s="219" t="s">
        <v>572</v>
      </c>
      <c r="C56" s="219" t="s">
        <v>573</v>
      </c>
      <c r="D56" s="220">
        <v>45505</v>
      </c>
      <c r="E56" s="221">
        <v>41300</v>
      </c>
    </row>
    <row r="57" spans="1:5" ht="15.75" customHeight="1" x14ac:dyDescent="0.25">
      <c r="A57" s="60"/>
      <c r="B57" s="216" t="s">
        <v>387</v>
      </c>
      <c r="C57" s="216" t="s">
        <v>387</v>
      </c>
      <c r="D57" s="47"/>
      <c r="E57" s="209">
        <v>53000</v>
      </c>
    </row>
    <row r="58" spans="1:5" ht="15.75" customHeight="1" x14ac:dyDescent="0.25">
      <c r="A58" s="60"/>
      <c r="B58" s="222" t="s">
        <v>69</v>
      </c>
      <c r="C58" s="223" t="s">
        <v>574</v>
      </c>
      <c r="D58" s="119">
        <v>45477</v>
      </c>
      <c r="E58" s="225">
        <v>16000</v>
      </c>
    </row>
    <row r="59" spans="1:5" ht="15.75" customHeight="1" x14ac:dyDescent="0.25">
      <c r="A59" s="60"/>
      <c r="B59" s="222" t="s">
        <v>575</v>
      </c>
      <c r="C59" s="223" t="s">
        <v>576</v>
      </c>
      <c r="D59" s="119">
        <v>45482</v>
      </c>
      <c r="E59" s="225">
        <v>49200</v>
      </c>
    </row>
    <row r="60" spans="1:5" ht="15.75" customHeight="1" x14ac:dyDescent="0.25">
      <c r="A60" s="60"/>
      <c r="B60" s="222" t="s">
        <v>575</v>
      </c>
      <c r="C60" s="223" t="s">
        <v>577</v>
      </c>
      <c r="D60" s="119">
        <v>45516</v>
      </c>
      <c r="E60" s="225">
        <v>70800</v>
      </c>
    </row>
    <row r="61" spans="1:5" ht="15.75" customHeight="1" x14ac:dyDescent="0.25">
      <c r="A61" s="60"/>
      <c r="B61" s="222" t="s">
        <v>575</v>
      </c>
      <c r="C61" s="223" t="s">
        <v>578</v>
      </c>
      <c r="D61" s="119">
        <v>45536</v>
      </c>
      <c r="E61" s="225">
        <v>28800</v>
      </c>
    </row>
    <row r="62" spans="1:5" ht="15.75" customHeight="1" x14ac:dyDescent="0.25">
      <c r="A62" s="60"/>
      <c r="B62" s="224" t="s">
        <v>579</v>
      </c>
      <c r="C62" s="223" t="s">
        <v>580</v>
      </c>
      <c r="D62" s="170">
        <v>45536</v>
      </c>
      <c r="E62" s="226">
        <v>12390</v>
      </c>
    </row>
    <row r="63" spans="1:5" ht="15.75" customHeight="1" x14ac:dyDescent="0.25">
      <c r="A63" s="60"/>
      <c r="B63" s="57"/>
      <c r="C63" s="57"/>
      <c r="D63" s="50"/>
      <c r="E63" s="129"/>
    </row>
    <row r="64" spans="1:5" ht="15.75" customHeight="1" x14ac:dyDescent="0.25">
      <c r="A64" s="60"/>
      <c r="B64" s="57"/>
      <c r="C64" s="57"/>
      <c r="D64" s="50"/>
      <c r="E64" s="129"/>
    </row>
    <row r="65" spans="1:5" ht="15.75" customHeight="1" x14ac:dyDescent="0.25">
      <c r="A65" s="60"/>
      <c r="B65" s="51"/>
      <c r="C65" s="51"/>
      <c r="D65" s="55"/>
      <c r="E65" s="56"/>
    </row>
    <row r="66" spans="1:5" ht="15.75" customHeight="1" x14ac:dyDescent="0.25">
      <c r="A66" s="256" t="s">
        <v>50</v>
      </c>
      <c r="B66" s="257"/>
      <c r="C66" s="257"/>
      <c r="D66" s="258"/>
      <c r="E66" s="63">
        <f>SUM(E2:E65)</f>
        <v>27131105</v>
      </c>
    </row>
    <row r="67" spans="1:5" ht="15.75" customHeight="1" x14ac:dyDescent="0.25"/>
    <row r="68" spans="1:5" ht="15.75" customHeight="1" x14ac:dyDescent="0.25"/>
    <row r="69" spans="1:5" ht="15.75" customHeight="1" x14ac:dyDescent="0.25"/>
    <row r="70" spans="1:5" ht="15.75" customHeight="1" x14ac:dyDescent="0.25"/>
    <row r="71" spans="1:5" ht="15.75" customHeight="1" x14ac:dyDescent="0.25"/>
  </sheetData>
  <autoFilter ref="A1:E40" xr:uid="{BF5884F2-5B86-4231-885A-8367BBB95206}"/>
  <mergeCells count="1">
    <mergeCell ref="A66:D6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F65"/>
  <sheetViews>
    <sheetView topLeftCell="C47" zoomScaleNormal="100" workbookViewId="0">
      <selection activeCell="E63" sqref="E63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59.140625" bestFit="1" customWidth="1"/>
    <col min="4" max="4" width="11.5703125" bestFit="1" customWidth="1"/>
    <col min="5" max="5" width="18.42578125" style="1" bestFit="1" customWidth="1"/>
    <col min="6" max="6" width="11.28515625" bestFit="1" customWidth="1"/>
  </cols>
  <sheetData>
    <row r="1" spans="1:6" ht="15.75" x14ac:dyDescent="0.25">
      <c r="A1" s="58" t="s">
        <v>42</v>
      </c>
      <c r="B1" s="59" t="s">
        <v>43</v>
      </c>
      <c r="C1" s="58" t="s">
        <v>44</v>
      </c>
      <c r="D1" s="58" t="s">
        <v>46</v>
      </c>
      <c r="E1" s="75" t="s">
        <v>47</v>
      </c>
    </row>
    <row r="2" spans="1:6" x14ac:dyDescent="0.25">
      <c r="A2" s="62"/>
      <c r="B2" t="s">
        <v>264</v>
      </c>
      <c r="D2" s="108">
        <v>44411</v>
      </c>
      <c r="E2" s="128">
        <v>500</v>
      </c>
    </row>
    <row r="3" spans="1:6" ht="15.75" x14ac:dyDescent="0.25">
      <c r="A3" s="60"/>
      <c r="B3" s="57" t="s">
        <v>358</v>
      </c>
      <c r="C3" s="57" t="s">
        <v>347</v>
      </c>
      <c r="D3" s="47"/>
      <c r="E3" s="129">
        <v>2518200</v>
      </c>
      <c r="F3" s="121"/>
    </row>
    <row r="4" spans="1:6" ht="15.75" x14ac:dyDescent="0.25">
      <c r="A4" s="70"/>
      <c r="B4" s="57" t="s">
        <v>349</v>
      </c>
      <c r="C4" s="57" t="s">
        <v>347</v>
      </c>
      <c r="D4" s="47"/>
      <c r="E4" s="129">
        <v>552100</v>
      </c>
      <c r="F4" s="121"/>
    </row>
    <row r="5" spans="1:6" ht="15.75" x14ac:dyDescent="0.25">
      <c r="A5" s="70"/>
      <c r="B5" s="80" t="s">
        <v>346</v>
      </c>
      <c r="C5" s="57" t="s">
        <v>347</v>
      </c>
      <c r="D5" s="47"/>
      <c r="E5" s="114">
        <v>6110500</v>
      </c>
      <c r="F5" s="121"/>
    </row>
    <row r="6" spans="1:6" ht="15.75" x14ac:dyDescent="0.25">
      <c r="A6" s="70"/>
      <c r="B6" s="80" t="s">
        <v>349</v>
      </c>
      <c r="C6" s="57" t="s">
        <v>347</v>
      </c>
      <c r="D6" s="47"/>
      <c r="E6" s="114">
        <v>1016728</v>
      </c>
      <c r="F6" s="121"/>
    </row>
    <row r="7" spans="1:6" ht="15.75" x14ac:dyDescent="0.25">
      <c r="A7" s="70"/>
      <c r="B7" s="80" t="s">
        <v>346</v>
      </c>
      <c r="C7" s="125"/>
      <c r="D7" s="111">
        <v>45075</v>
      </c>
      <c r="E7" s="160">
        <v>493000</v>
      </c>
    </row>
    <row r="8" spans="1:6" ht="15.75" x14ac:dyDescent="0.25">
      <c r="A8" s="70"/>
      <c r="B8" s="80" t="s">
        <v>346</v>
      </c>
      <c r="C8" s="125"/>
      <c r="D8" s="112">
        <v>45075</v>
      </c>
      <c r="E8" s="160">
        <v>330800</v>
      </c>
    </row>
    <row r="9" spans="1:6" ht="15.75" x14ac:dyDescent="0.25">
      <c r="A9" s="70"/>
      <c r="B9" s="80" t="s">
        <v>346</v>
      </c>
      <c r="C9" s="125"/>
      <c r="D9" s="112">
        <v>45075</v>
      </c>
      <c r="E9" s="160">
        <v>334000</v>
      </c>
    </row>
    <row r="10" spans="1:6" ht="15.75" x14ac:dyDescent="0.25">
      <c r="A10" s="70"/>
      <c r="B10" s="80" t="s">
        <v>346</v>
      </c>
      <c r="C10" s="125"/>
      <c r="D10" s="112">
        <v>45075</v>
      </c>
      <c r="E10" s="160">
        <v>330800</v>
      </c>
    </row>
    <row r="11" spans="1:6" ht="15.75" x14ac:dyDescent="0.25">
      <c r="A11" s="70"/>
      <c r="B11" s="80" t="s">
        <v>346</v>
      </c>
      <c r="C11" s="125"/>
      <c r="D11" s="112">
        <v>45105</v>
      </c>
      <c r="E11" s="160">
        <v>1284600</v>
      </c>
    </row>
    <row r="12" spans="1:6" ht="15.75" x14ac:dyDescent="0.25">
      <c r="A12" s="70"/>
      <c r="B12" s="80" t="s">
        <v>346</v>
      </c>
      <c r="C12" s="125"/>
      <c r="D12" s="112">
        <v>45105</v>
      </c>
      <c r="E12" s="160">
        <v>1267200</v>
      </c>
    </row>
    <row r="13" spans="1:6" ht="15.75" x14ac:dyDescent="0.25">
      <c r="A13" s="70"/>
      <c r="B13" s="80" t="s">
        <v>346</v>
      </c>
      <c r="C13" s="125"/>
      <c r="D13" s="112">
        <v>45105</v>
      </c>
      <c r="E13" s="160">
        <v>469100</v>
      </c>
    </row>
    <row r="14" spans="1:6" ht="15.75" x14ac:dyDescent="0.25">
      <c r="A14" s="70"/>
      <c r="B14" s="80" t="s">
        <v>346</v>
      </c>
      <c r="C14" s="125"/>
      <c r="D14" s="112">
        <v>45105</v>
      </c>
      <c r="E14" s="160">
        <v>1491200</v>
      </c>
    </row>
    <row r="15" spans="1:6" ht="15.75" x14ac:dyDescent="0.25">
      <c r="A15" s="70"/>
      <c r="B15" s="80" t="s">
        <v>346</v>
      </c>
      <c r="C15" s="125"/>
      <c r="D15" s="112">
        <v>45105</v>
      </c>
      <c r="E15" s="160">
        <v>1008400</v>
      </c>
    </row>
    <row r="16" spans="1:6" ht="15.75" x14ac:dyDescent="0.25">
      <c r="A16" s="70"/>
      <c r="B16" s="80" t="s">
        <v>346</v>
      </c>
      <c r="C16" s="125"/>
      <c r="D16" s="112">
        <v>45113</v>
      </c>
      <c r="E16" s="160">
        <v>1238100</v>
      </c>
    </row>
    <row r="17" spans="1:5" ht="15.75" x14ac:dyDescent="0.25">
      <c r="A17" s="70"/>
      <c r="B17" s="80" t="s">
        <v>346</v>
      </c>
      <c r="C17" s="125"/>
      <c r="D17" s="112">
        <v>45113</v>
      </c>
      <c r="E17" s="160">
        <v>1291700</v>
      </c>
    </row>
    <row r="18" spans="1:5" ht="15.75" x14ac:dyDescent="0.25">
      <c r="A18" s="70"/>
      <c r="B18" s="80" t="s">
        <v>346</v>
      </c>
      <c r="C18" s="125"/>
      <c r="D18" s="112">
        <v>45120</v>
      </c>
      <c r="E18" s="160">
        <v>1104900</v>
      </c>
    </row>
    <row r="19" spans="1:5" ht="15.75" x14ac:dyDescent="0.25">
      <c r="A19" s="70"/>
      <c r="B19" s="80" t="s">
        <v>346</v>
      </c>
      <c r="C19" s="125"/>
      <c r="D19" s="112">
        <v>45134</v>
      </c>
      <c r="E19" s="160">
        <v>1018400</v>
      </c>
    </row>
    <row r="20" spans="1:5" ht="15.75" x14ac:dyDescent="0.25">
      <c r="A20" s="70"/>
      <c r="B20" s="80" t="s">
        <v>346</v>
      </c>
      <c r="C20" s="125"/>
      <c r="D20" s="112">
        <v>45138</v>
      </c>
      <c r="E20" s="160">
        <v>30000</v>
      </c>
    </row>
    <row r="21" spans="1:5" ht="15.75" x14ac:dyDescent="0.25">
      <c r="A21" s="70"/>
      <c r="B21" s="80" t="s">
        <v>346</v>
      </c>
      <c r="C21" s="125"/>
      <c r="D21" s="112">
        <v>45157</v>
      </c>
      <c r="E21" s="160">
        <v>1794000</v>
      </c>
    </row>
    <row r="22" spans="1:5" ht="15.75" x14ac:dyDescent="0.25">
      <c r="A22" s="70"/>
      <c r="B22" s="80" t="s">
        <v>346</v>
      </c>
      <c r="C22" s="125"/>
      <c r="D22" s="112">
        <v>45159</v>
      </c>
      <c r="E22" s="160">
        <v>2301500</v>
      </c>
    </row>
    <row r="23" spans="1:5" ht="15.75" x14ac:dyDescent="0.25">
      <c r="A23" s="70"/>
      <c r="B23" s="80" t="s">
        <v>346</v>
      </c>
      <c r="C23" s="125"/>
      <c r="D23" s="112">
        <v>45159</v>
      </c>
      <c r="E23" s="160">
        <v>2015000</v>
      </c>
    </row>
    <row r="24" spans="1:5" ht="15.75" x14ac:dyDescent="0.25">
      <c r="A24" s="70"/>
      <c r="B24" s="80" t="s">
        <v>346</v>
      </c>
      <c r="C24" s="125"/>
      <c r="D24" s="112">
        <v>45177</v>
      </c>
      <c r="E24" s="160">
        <v>1066300</v>
      </c>
    </row>
    <row r="25" spans="1:5" ht="15.75" x14ac:dyDescent="0.25">
      <c r="A25" s="70"/>
      <c r="B25" s="80" t="s">
        <v>346</v>
      </c>
      <c r="C25" s="125"/>
      <c r="D25" s="112">
        <v>45177</v>
      </c>
      <c r="E25" s="160">
        <v>1451900</v>
      </c>
    </row>
    <row r="26" spans="1:5" ht="15.75" x14ac:dyDescent="0.25">
      <c r="A26" s="70"/>
      <c r="B26" s="80" t="s">
        <v>346</v>
      </c>
      <c r="C26" s="125"/>
      <c r="D26" s="112">
        <v>45209</v>
      </c>
      <c r="E26" s="160">
        <v>1736200</v>
      </c>
    </row>
    <row r="27" spans="1:5" ht="15.75" x14ac:dyDescent="0.25">
      <c r="A27" s="70"/>
      <c r="B27" s="80" t="s">
        <v>346</v>
      </c>
      <c r="C27" s="125"/>
      <c r="D27" s="112">
        <v>45209</v>
      </c>
      <c r="E27" s="160">
        <v>1277100</v>
      </c>
    </row>
    <row r="28" spans="1:5" ht="15.75" x14ac:dyDescent="0.25">
      <c r="A28" s="70"/>
      <c r="B28" s="80" t="s">
        <v>346</v>
      </c>
      <c r="C28" s="125"/>
      <c r="D28" s="112">
        <v>45209</v>
      </c>
      <c r="E28" s="160">
        <v>698100</v>
      </c>
    </row>
    <row r="29" spans="1:5" ht="15.75" x14ac:dyDescent="0.25">
      <c r="A29" s="70"/>
      <c r="B29" s="80" t="s">
        <v>346</v>
      </c>
      <c r="C29" s="125"/>
      <c r="D29" s="112">
        <v>45215</v>
      </c>
      <c r="E29" s="160">
        <v>30000</v>
      </c>
    </row>
    <row r="30" spans="1:5" ht="15.75" x14ac:dyDescent="0.25">
      <c r="A30" s="70"/>
      <c r="B30" s="80" t="s">
        <v>346</v>
      </c>
      <c r="C30" s="125"/>
      <c r="D30" s="112">
        <v>45218</v>
      </c>
      <c r="E30" s="160">
        <v>30000</v>
      </c>
    </row>
    <row r="31" spans="1:5" ht="15.75" x14ac:dyDescent="0.25">
      <c r="A31" s="70"/>
      <c r="B31" s="80" t="s">
        <v>346</v>
      </c>
      <c r="C31" s="125"/>
      <c r="D31" s="112">
        <v>45231</v>
      </c>
      <c r="E31" s="160">
        <v>1068300</v>
      </c>
    </row>
    <row r="32" spans="1:5" ht="15.75" x14ac:dyDescent="0.25">
      <c r="A32" s="70"/>
      <c r="B32" s="80" t="s">
        <v>346</v>
      </c>
      <c r="C32" s="125"/>
      <c r="D32" s="112">
        <v>45239</v>
      </c>
      <c r="E32" s="160">
        <v>1277100</v>
      </c>
    </row>
    <row r="33" spans="1:5" ht="15.75" x14ac:dyDescent="0.25">
      <c r="A33" s="70"/>
      <c r="B33" s="80" t="s">
        <v>346</v>
      </c>
      <c r="C33" s="125"/>
      <c r="D33" s="112">
        <v>45239</v>
      </c>
      <c r="E33" s="160">
        <v>1282200</v>
      </c>
    </row>
    <row r="34" spans="1:5" ht="15.75" x14ac:dyDescent="0.25">
      <c r="A34" s="70"/>
      <c r="B34" s="80" t="s">
        <v>346</v>
      </c>
      <c r="C34" s="125"/>
      <c r="D34" s="112">
        <v>45240</v>
      </c>
      <c r="E34" s="160">
        <v>1262600</v>
      </c>
    </row>
    <row r="35" spans="1:5" ht="15.75" x14ac:dyDescent="0.25">
      <c r="A35" s="70"/>
      <c r="B35" s="80" t="s">
        <v>346</v>
      </c>
      <c r="C35" s="125"/>
      <c r="D35" s="112">
        <v>45246</v>
      </c>
      <c r="E35" s="160">
        <v>1220600</v>
      </c>
    </row>
    <row r="36" spans="1:5" ht="15.75" x14ac:dyDescent="0.25">
      <c r="A36" s="70"/>
      <c r="B36" s="80" t="s">
        <v>346</v>
      </c>
      <c r="C36" s="125"/>
      <c r="D36" s="112">
        <v>45246</v>
      </c>
      <c r="E36" s="160">
        <v>1245500</v>
      </c>
    </row>
    <row r="37" spans="1:5" ht="15.75" x14ac:dyDescent="0.25">
      <c r="A37" s="70"/>
      <c r="B37" s="80" t="s">
        <v>346</v>
      </c>
      <c r="C37" s="125"/>
      <c r="D37" s="112">
        <v>45264</v>
      </c>
      <c r="E37" s="160">
        <v>1773000</v>
      </c>
    </row>
    <row r="38" spans="1:5" ht="15.75" x14ac:dyDescent="0.25">
      <c r="A38" s="70"/>
      <c r="B38" s="80" t="s">
        <v>346</v>
      </c>
      <c r="C38" s="125"/>
      <c r="D38" s="112">
        <v>45281</v>
      </c>
      <c r="E38" s="160">
        <v>1311500</v>
      </c>
    </row>
    <row r="39" spans="1:5" ht="15.75" x14ac:dyDescent="0.25">
      <c r="A39" s="70"/>
      <c r="B39" s="57" t="s">
        <v>349</v>
      </c>
      <c r="C39" s="125"/>
      <c r="D39" s="57"/>
      <c r="E39" s="129">
        <v>3661666</v>
      </c>
    </row>
    <row r="40" spans="1:5" ht="16.5" thickBot="1" x14ac:dyDescent="0.3">
      <c r="A40" s="70"/>
      <c r="B40" s="162" t="s">
        <v>479</v>
      </c>
      <c r="C40" s="162" t="s">
        <v>347</v>
      </c>
      <c r="D40" s="47"/>
      <c r="E40" s="164">
        <v>10480860</v>
      </c>
    </row>
    <row r="41" spans="1:5" ht="16.5" thickBot="1" x14ac:dyDescent="0.3">
      <c r="A41" s="70"/>
      <c r="B41" s="57" t="s">
        <v>349</v>
      </c>
      <c r="C41" s="57" t="s">
        <v>347</v>
      </c>
      <c r="D41" s="47"/>
      <c r="E41" s="129">
        <v>3297796</v>
      </c>
    </row>
    <row r="42" spans="1:5" ht="16.5" thickBot="1" x14ac:dyDescent="0.3">
      <c r="A42" s="70"/>
      <c r="B42" s="196" t="s">
        <v>349</v>
      </c>
      <c r="C42" s="125"/>
      <c r="D42" s="57"/>
      <c r="E42" s="199">
        <v>1642490</v>
      </c>
    </row>
    <row r="43" spans="1:5" ht="16.5" thickBot="1" x14ac:dyDescent="0.3">
      <c r="A43" s="70"/>
      <c r="B43" s="196" t="s">
        <v>479</v>
      </c>
      <c r="C43" s="125"/>
      <c r="D43" s="57"/>
      <c r="E43" s="199">
        <v>1874000</v>
      </c>
    </row>
    <row r="44" spans="1:5" ht="16.5" thickBot="1" x14ac:dyDescent="0.3">
      <c r="A44" s="70"/>
      <c r="B44" s="161" t="s">
        <v>498</v>
      </c>
      <c r="C44" s="125"/>
      <c r="D44" s="57"/>
      <c r="E44" s="163">
        <v>202500</v>
      </c>
    </row>
    <row r="45" spans="1:5" ht="15.75" x14ac:dyDescent="0.25">
      <c r="A45" s="70"/>
      <c r="B45" s="161" t="s">
        <v>349</v>
      </c>
      <c r="C45" s="125"/>
      <c r="D45" s="203"/>
      <c r="E45" s="163">
        <v>583140</v>
      </c>
    </row>
    <row r="46" spans="1:5" ht="15.75" x14ac:dyDescent="0.25">
      <c r="A46" s="70"/>
      <c r="B46" s="57" t="s">
        <v>349</v>
      </c>
      <c r="C46" s="125"/>
      <c r="D46" s="50"/>
      <c r="E46" s="129">
        <v>643474</v>
      </c>
    </row>
    <row r="47" spans="1:5" ht="15.75" x14ac:dyDescent="0.25">
      <c r="A47" s="70"/>
      <c r="B47" s="57" t="s">
        <v>349</v>
      </c>
      <c r="C47" s="125"/>
      <c r="D47" s="50"/>
      <c r="E47" s="129">
        <v>475800</v>
      </c>
    </row>
    <row r="48" spans="1:5" ht="15.75" x14ac:dyDescent="0.25">
      <c r="A48" s="70"/>
      <c r="B48" s="57" t="s">
        <v>349</v>
      </c>
      <c r="C48" s="125"/>
      <c r="D48" s="50"/>
      <c r="E48" s="129">
        <v>400000</v>
      </c>
    </row>
    <row r="49" spans="1:5" ht="15.75" x14ac:dyDescent="0.25">
      <c r="A49" s="70"/>
      <c r="B49" s="57" t="s">
        <v>349</v>
      </c>
      <c r="C49" s="125"/>
      <c r="D49" s="50"/>
      <c r="E49" s="129">
        <v>382020</v>
      </c>
    </row>
    <row r="50" spans="1:5" ht="15.75" x14ac:dyDescent="0.25">
      <c r="A50" s="70"/>
      <c r="B50" s="57" t="s">
        <v>349</v>
      </c>
      <c r="C50" s="125"/>
      <c r="D50" s="50"/>
      <c r="E50" s="129">
        <v>390970</v>
      </c>
    </row>
    <row r="51" spans="1:5" ht="16.5" thickBot="1" x14ac:dyDescent="0.3">
      <c r="A51" s="70"/>
      <c r="B51" s="162" t="s">
        <v>349</v>
      </c>
      <c r="C51" s="125"/>
      <c r="D51" s="204"/>
      <c r="E51" s="164">
        <v>636400</v>
      </c>
    </row>
    <row r="52" spans="1:5" ht="15.75" x14ac:dyDescent="0.25">
      <c r="A52" s="70"/>
      <c r="B52" s="161" t="s">
        <v>479</v>
      </c>
      <c r="C52" s="125"/>
      <c r="D52" s="203"/>
      <c r="E52" s="163">
        <v>1893000</v>
      </c>
    </row>
    <row r="53" spans="1:5" ht="15.75" x14ac:dyDescent="0.25">
      <c r="A53" s="70"/>
      <c r="B53" s="57" t="s">
        <v>479</v>
      </c>
      <c r="C53" s="125"/>
      <c r="D53" s="50"/>
      <c r="E53" s="129">
        <v>1279700</v>
      </c>
    </row>
    <row r="54" spans="1:5" ht="15.75" x14ac:dyDescent="0.25">
      <c r="A54" s="70"/>
      <c r="B54" s="57" t="s">
        <v>479</v>
      </c>
      <c r="C54" s="125"/>
      <c r="D54" s="50"/>
      <c r="E54" s="129">
        <v>1550500</v>
      </c>
    </row>
    <row r="55" spans="1:5" ht="15.75" x14ac:dyDescent="0.25">
      <c r="A55" s="70"/>
      <c r="B55" s="57" t="s">
        <v>479</v>
      </c>
      <c r="C55" s="125"/>
      <c r="D55" s="50"/>
      <c r="E55" s="129">
        <v>1251130</v>
      </c>
    </row>
    <row r="56" spans="1:5" ht="15.75" x14ac:dyDescent="0.25">
      <c r="A56" s="70"/>
      <c r="B56" s="57" t="s">
        <v>479</v>
      </c>
      <c r="C56" s="125"/>
      <c r="D56" s="50"/>
      <c r="E56" s="129">
        <v>1298300</v>
      </c>
    </row>
    <row r="57" spans="1:5" ht="15.75" x14ac:dyDescent="0.25">
      <c r="A57" s="70"/>
      <c r="B57" s="57" t="s">
        <v>479</v>
      </c>
      <c r="C57" s="125"/>
      <c r="D57" s="50"/>
      <c r="E57" s="129">
        <v>1800000</v>
      </c>
    </row>
    <row r="58" spans="1:5" ht="15.75" x14ac:dyDescent="0.25">
      <c r="A58" s="70"/>
      <c r="B58" s="57" t="s">
        <v>479</v>
      </c>
      <c r="C58" s="125"/>
      <c r="D58" s="50"/>
      <c r="E58" s="129">
        <v>1264800</v>
      </c>
    </row>
    <row r="59" spans="1:5" ht="15.75" x14ac:dyDescent="0.25">
      <c r="A59" s="70"/>
      <c r="B59" s="57" t="s">
        <v>479</v>
      </c>
      <c r="C59" s="125"/>
      <c r="D59" s="50"/>
      <c r="E59" s="129">
        <v>1442300</v>
      </c>
    </row>
    <row r="60" spans="1:5" ht="16.5" thickBot="1" x14ac:dyDescent="0.3">
      <c r="A60" s="70"/>
      <c r="B60" s="162" t="s">
        <v>479</v>
      </c>
      <c r="C60" s="125"/>
      <c r="D60" s="204"/>
      <c r="E60" s="164">
        <v>1245000</v>
      </c>
    </row>
    <row r="61" spans="1:5" ht="16.5" thickBot="1" x14ac:dyDescent="0.3">
      <c r="A61" s="70"/>
      <c r="B61" s="196" t="s">
        <v>479</v>
      </c>
      <c r="C61" s="196"/>
      <c r="D61" s="197"/>
      <c r="E61" s="199">
        <v>21793000</v>
      </c>
    </row>
    <row r="62" spans="1:5" ht="15.75" x14ac:dyDescent="0.25">
      <c r="A62" s="70"/>
      <c r="B62" s="216" t="s">
        <v>349</v>
      </c>
      <c r="C62" s="216" t="s">
        <v>349</v>
      </c>
      <c r="D62" s="47"/>
      <c r="E62" s="209">
        <v>5920641</v>
      </c>
    </row>
    <row r="63" spans="1:5" ht="15.75" x14ac:dyDescent="0.25">
      <c r="A63" s="70"/>
      <c r="B63" s="216" t="s">
        <v>498</v>
      </c>
      <c r="C63" s="216" t="s">
        <v>498</v>
      </c>
      <c r="D63" s="47"/>
      <c r="E63" s="209">
        <v>427500</v>
      </c>
    </row>
    <row r="64" spans="1:5" ht="15.75" x14ac:dyDescent="0.25">
      <c r="A64" s="70"/>
      <c r="B64" s="71"/>
      <c r="C64" s="72"/>
      <c r="D64" s="73"/>
      <c r="E64" s="61"/>
    </row>
    <row r="65" spans="1:5" ht="15.75" x14ac:dyDescent="0.25">
      <c r="A65" s="256" t="s">
        <v>50</v>
      </c>
      <c r="B65" s="257"/>
      <c r="C65" s="257"/>
      <c r="D65" s="258"/>
      <c r="E65" s="63">
        <f>SUM(E2:E64)</f>
        <v>110568115</v>
      </c>
    </row>
  </sheetData>
  <mergeCells count="1">
    <mergeCell ref="A65:D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F301"/>
  <sheetViews>
    <sheetView topLeftCell="A280" zoomScale="90" zoomScaleNormal="90" workbookViewId="0">
      <selection activeCell="D296" sqref="D296"/>
    </sheetView>
  </sheetViews>
  <sheetFormatPr defaultRowHeight="15" x14ac:dyDescent="0.25"/>
  <cols>
    <col min="1" max="1" width="7.140625" bestFit="1" customWidth="1"/>
    <col min="2" max="2" width="41.28515625" bestFit="1" customWidth="1"/>
    <col min="3" max="3" width="42.42578125" bestFit="1" customWidth="1"/>
    <col min="4" max="4" width="16.28515625" bestFit="1" customWidth="1"/>
    <col min="5" max="5" width="11.5703125" bestFit="1" customWidth="1"/>
    <col min="6" max="6" width="18.42578125" style="1" bestFit="1" customWidth="1"/>
  </cols>
  <sheetData>
    <row r="1" spans="1:6" ht="15.75" x14ac:dyDescent="0.25">
      <c r="A1" s="48" t="s">
        <v>42</v>
      </c>
      <c r="B1" s="49" t="s">
        <v>43</v>
      </c>
      <c r="C1" s="48" t="s">
        <v>44</v>
      </c>
      <c r="D1" s="48" t="s">
        <v>45</v>
      </c>
      <c r="E1" s="48" t="s">
        <v>46</v>
      </c>
      <c r="F1" s="65" t="s">
        <v>47</v>
      </c>
    </row>
    <row r="2" spans="1:6" ht="15.75" x14ac:dyDescent="0.25">
      <c r="A2" s="50"/>
      <c r="B2" s="74" t="s">
        <v>68</v>
      </c>
      <c r="D2" s="74"/>
      <c r="E2" s="76">
        <v>44929</v>
      </c>
      <c r="F2" s="105">
        <v>27500</v>
      </c>
    </row>
    <row r="3" spans="1:6" ht="15.75" x14ac:dyDescent="0.25">
      <c r="A3" s="50"/>
      <c r="B3" s="74" t="s">
        <v>68</v>
      </c>
      <c r="D3" s="74"/>
      <c r="E3" s="76">
        <v>44929</v>
      </c>
      <c r="F3" s="105">
        <v>27500</v>
      </c>
    </row>
    <row r="4" spans="1:6" ht="15.75" x14ac:dyDescent="0.25">
      <c r="A4" s="50"/>
      <c r="B4" s="74" t="s">
        <v>68</v>
      </c>
      <c r="D4" s="74"/>
      <c r="E4" s="76">
        <v>44929</v>
      </c>
      <c r="F4" s="105">
        <v>27500</v>
      </c>
    </row>
    <row r="5" spans="1:6" ht="15.75" x14ac:dyDescent="0.25">
      <c r="A5" s="50"/>
      <c r="B5" s="74" t="s">
        <v>238</v>
      </c>
      <c r="C5" t="s">
        <v>239</v>
      </c>
      <c r="D5" s="106"/>
      <c r="E5" s="76">
        <v>44205</v>
      </c>
      <c r="F5" s="104">
        <v>4200</v>
      </c>
    </row>
    <row r="6" spans="1:6" ht="15.75" x14ac:dyDescent="0.25">
      <c r="A6" s="50"/>
      <c r="B6" s="74" t="s">
        <v>238</v>
      </c>
      <c r="C6" t="s">
        <v>239</v>
      </c>
      <c r="D6" s="74"/>
      <c r="E6" s="76">
        <v>44545</v>
      </c>
      <c r="F6" s="104">
        <v>2400</v>
      </c>
    </row>
    <row r="7" spans="1:6" ht="15.75" x14ac:dyDescent="0.25">
      <c r="A7" s="50"/>
      <c r="B7" s="74" t="s">
        <v>240</v>
      </c>
      <c r="C7" t="s">
        <v>239</v>
      </c>
      <c r="D7" s="74"/>
      <c r="E7" s="76">
        <v>44651</v>
      </c>
      <c r="F7" s="104">
        <v>120</v>
      </c>
    </row>
    <row r="8" spans="1:6" ht="15.75" x14ac:dyDescent="0.25">
      <c r="A8" s="50"/>
      <c r="B8" s="74" t="s">
        <v>241</v>
      </c>
      <c r="C8" t="s">
        <v>239</v>
      </c>
      <c r="D8" s="74"/>
      <c r="E8" s="76">
        <v>45006</v>
      </c>
      <c r="F8" s="104">
        <v>12000</v>
      </c>
    </row>
    <row r="9" spans="1:6" ht="15.75" x14ac:dyDescent="0.25">
      <c r="A9" s="50"/>
      <c r="B9" s="74" t="s">
        <v>242</v>
      </c>
      <c r="C9" t="s">
        <v>239</v>
      </c>
      <c r="D9" s="74"/>
      <c r="E9" s="76">
        <v>45009</v>
      </c>
      <c r="F9" s="104">
        <v>18000</v>
      </c>
    </row>
    <row r="10" spans="1:6" ht="15.75" x14ac:dyDescent="0.25">
      <c r="A10" s="50"/>
      <c r="B10" s="74" t="s">
        <v>241</v>
      </c>
      <c r="C10" t="s">
        <v>239</v>
      </c>
      <c r="D10" s="74"/>
      <c r="E10" s="76">
        <v>45016</v>
      </c>
      <c r="F10" s="104">
        <v>10000</v>
      </c>
    </row>
    <row r="11" spans="1:6" ht="15.75" x14ac:dyDescent="0.25">
      <c r="A11" s="50"/>
      <c r="B11" s="74" t="s">
        <v>243</v>
      </c>
      <c r="C11" t="s">
        <v>239</v>
      </c>
      <c r="D11" s="74"/>
      <c r="E11" s="76">
        <v>45016</v>
      </c>
      <c r="F11" s="104">
        <v>2000</v>
      </c>
    </row>
    <row r="12" spans="1:6" ht="15.75" x14ac:dyDescent="0.25">
      <c r="A12" s="50"/>
      <c r="B12" s="74" t="s">
        <v>244</v>
      </c>
      <c r="C12" t="s">
        <v>239</v>
      </c>
      <c r="D12" s="74"/>
      <c r="E12" s="76">
        <v>45020</v>
      </c>
      <c r="F12" s="104">
        <v>130800</v>
      </c>
    </row>
    <row r="13" spans="1:6" ht="15.75" x14ac:dyDescent="0.25">
      <c r="A13" s="50"/>
      <c r="B13" s="74" t="s">
        <v>3</v>
      </c>
      <c r="C13" t="s">
        <v>239</v>
      </c>
      <c r="D13" s="74"/>
      <c r="E13" s="76">
        <v>45022</v>
      </c>
      <c r="F13" s="104">
        <v>6300</v>
      </c>
    </row>
    <row r="14" spans="1:6" ht="15.75" x14ac:dyDescent="0.25">
      <c r="A14" s="50"/>
      <c r="B14" s="74" t="s">
        <v>245</v>
      </c>
      <c r="C14" t="s">
        <v>239</v>
      </c>
      <c r="D14" s="74"/>
      <c r="E14" s="76">
        <v>45061</v>
      </c>
      <c r="F14" s="104">
        <v>20978</v>
      </c>
    </row>
    <row r="15" spans="1:6" ht="15.75" x14ac:dyDescent="0.25">
      <c r="A15" s="50"/>
      <c r="B15" s="74" t="s">
        <v>238</v>
      </c>
      <c r="C15" t="s">
        <v>239</v>
      </c>
      <c r="D15" s="74"/>
      <c r="E15" s="76">
        <v>45083</v>
      </c>
      <c r="F15" s="104">
        <v>11000</v>
      </c>
    </row>
    <row r="16" spans="1:6" ht="15.75" x14ac:dyDescent="0.25">
      <c r="A16" s="50"/>
      <c r="B16" s="74" t="s">
        <v>238</v>
      </c>
      <c r="C16" t="s">
        <v>239</v>
      </c>
      <c r="D16" s="74"/>
      <c r="E16" s="76">
        <v>45115</v>
      </c>
      <c r="F16" s="104">
        <v>20000</v>
      </c>
    </row>
    <row r="17" spans="1:6" ht="15.75" x14ac:dyDescent="0.25">
      <c r="A17" s="50"/>
      <c r="B17" s="74" t="s">
        <v>246</v>
      </c>
      <c r="C17" t="s">
        <v>12</v>
      </c>
      <c r="D17" s="74"/>
      <c r="E17" s="76">
        <v>44721</v>
      </c>
      <c r="F17" s="104">
        <v>5470</v>
      </c>
    </row>
    <row r="18" spans="1:6" ht="15.75" x14ac:dyDescent="0.25">
      <c r="A18" s="50"/>
      <c r="B18" s="74" t="s">
        <v>246</v>
      </c>
      <c r="C18" t="s">
        <v>12</v>
      </c>
      <c r="D18" s="74"/>
      <c r="E18" s="76">
        <v>44827</v>
      </c>
      <c r="F18" s="104">
        <v>27390</v>
      </c>
    </row>
    <row r="19" spans="1:6" ht="15.75" x14ac:dyDescent="0.25">
      <c r="A19" s="50"/>
      <c r="B19" s="74" t="s">
        <v>246</v>
      </c>
      <c r="C19" t="s">
        <v>12</v>
      </c>
      <c r="D19" s="74"/>
      <c r="E19" s="76">
        <v>44832</v>
      </c>
      <c r="F19" s="104">
        <v>7500</v>
      </c>
    </row>
    <row r="20" spans="1:6" ht="15.75" x14ac:dyDescent="0.25">
      <c r="A20" s="50"/>
      <c r="B20" s="74" t="s">
        <v>246</v>
      </c>
      <c r="C20" t="s">
        <v>12</v>
      </c>
      <c r="D20" s="74"/>
      <c r="E20" s="76">
        <v>44867</v>
      </c>
      <c r="F20" s="104">
        <v>2430</v>
      </c>
    </row>
    <row r="21" spans="1:6" ht="15.75" x14ac:dyDescent="0.25">
      <c r="A21" s="50"/>
      <c r="B21" s="74" t="s">
        <v>246</v>
      </c>
      <c r="C21" t="s">
        <v>12</v>
      </c>
      <c r="D21" s="74"/>
      <c r="E21" s="76">
        <v>44914</v>
      </c>
      <c r="F21" s="104">
        <v>2730</v>
      </c>
    </row>
    <row r="22" spans="1:6" ht="15.75" x14ac:dyDescent="0.25">
      <c r="A22" s="50"/>
      <c r="B22" s="74" t="s">
        <v>246</v>
      </c>
      <c r="C22" t="s">
        <v>12</v>
      </c>
      <c r="D22" s="74"/>
      <c r="E22" s="76">
        <v>44959</v>
      </c>
      <c r="F22" s="104">
        <v>3450</v>
      </c>
    </row>
    <row r="23" spans="1:6" ht="15.75" x14ac:dyDescent="0.25">
      <c r="A23" s="50"/>
      <c r="B23" s="74" t="s">
        <v>246</v>
      </c>
      <c r="C23" t="s">
        <v>12</v>
      </c>
      <c r="D23" s="74"/>
      <c r="E23" s="76">
        <v>44998</v>
      </c>
      <c r="F23" s="104">
        <v>29190</v>
      </c>
    </row>
    <row r="24" spans="1:6" ht="15.75" x14ac:dyDescent="0.25">
      <c r="A24" s="50"/>
      <c r="B24" s="74" t="s">
        <v>246</v>
      </c>
      <c r="C24" t="s">
        <v>12</v>
      </c>
      <c r="D24" s="74"/>
      <c r="E24" s="76">
        <v>45023</v>
      </c>
      <c r="F24" s="104">
        <v>4960</v>
      </c>
    </row>
    <row r="25" spans="1:6" ht="15.75" x14ac:dyDescent="0.25">
      <c r="A25" s="50"/>
      <c r="B25" s="74" t="s">
        <v>246</v>
      </c>
      <c r="C25" t="s">
        <v>12</v>
      </c>
      <c r="D25" s="74"/>
      <c r="E25" s="76">
        <v>45065</v>
      </c>
      <c r="F25" s="104">
        <v>144700</v>
      </c>
    </row>
    <row r="26" spans="1:6" ht="15.75" x14ac:dyDescent="0.25">
      <c r="A26" s="50"/>
      <c r="B26" s="74" t="s">
        <v>246</v>
      </c>
      <c r="C26" t="s">
        <v>12</v>
      </c>
      <c r="D26" s="74"/>
      <c r="E26" s="76">
        <v>45065</v>
      </c>
      <c r="F26" s="104">
        <v>22660</v>
      </c>
    </row>
    <row r="27" spans="1:6" ht="15.75" x14ac:dyDescent="0.25">
      <c r="A27" s="50"/>
      <c r="B27" s="74" t="s">
        <v>246</v>
      </c>
      <c r="C27" t="s">
        <v>12</v>
      </c>
      <c r="D27" s="74"/>
      <c r="E27" s="76">
        <v>45134</v>
      </c>
      <c r="F27" s="104">
        <v>114850</v>
      </c>
    </row>
    <row r="28" spans="1:6" ht="15.75" x14ac:dyDescent="0.25">
      <c r="A28" s="50"/>
      <c r="B28" s="74" t="s">
        <v>247</v>
      </c>
      <c r="C28" t="s">
        <v>248</v>
      </c>
      <c r="D28" s="74" t="s">
        <v>249</v>
      </c>
      <c r="E28" s="76">
        <v>45029</v>
      </c>
      <c r="F28" s="104">
        <v>40000</v>
      </c>
    </row>
    <row r="29" spans="1:6" ht="15.75" x14ac:dyDescent="0.25">
      <c r="A29" s="50"/>
      <c r="B29" s="74" t="s">
        <v>247</v>
      </c>
      <c r="C29" t="s">
        <v>248</v>
      </c>
      <c r="D29" s="74" t="s">
        <v>250</v>
      </c>
      <c r="E29" s="76">
        <v>45083</v>
      </c>
      <c r="F29" s="104">
        <v>40000</v>
      </c>
    </row>
    <row r="30" spans="1:6" ht="15.75" x14ac:dyDescent="0.25">
      <c r="A30" s="50"/>
      <c r="B30" s="74" t="s">
        <v>247</v>
      </c>
      <c r="C30" t="s">
        <v>248</v>
      </c>
      <c r="D30" s="74" t="s">
        <v>251</v>
      </c>
      <c r="E30" s="76">
        <v>45085</v>
      </c>
      <c r="F30" s="104">
        <v>40000</v>
      </c>
    </row>
    <row r="31" spans="1:6" ht="15.75" x14ac:dyDescent="0.25">
      <c r="A31" s="50"/>
      <c r="B31" t="s">
        <v>253</v>
      </c>
      <c r="D31" s="76"/>
      <c r="E31" s="18"/>
      <c r="F31" s="18">
        <v>240500</v>
      </c>
    </row>
    <row r="32" spans="1:6" ht="15.75" x14ac:dyDescent="0.25">
      <c r="A32" s="50"/>
      <c r="B32" t="s">
        <v>254</v>
      </c>
      <c r="D32" s="76"/>
      <c r="E32" s="18"/>
      <c r="F32" s="18">
        <v>200</v>
      </c>
    </row>
    <row r="33" spans="1:6" ht="15.75" x14ac:dyDescent="0.25">
      <c r="A33" s="50"/>
      <c r="B33" t="s">
        <v>255</v>
      </c>
      <c r="D33" s="76"/>
      <c r="E33" s="18"/>
      <c r="F33" s="18">
        <v>56532</v>
      </c>
    </row>
    <row r="34" spans="1:6" ht="15.75" x14ac:dyDescent="0.25">
      <c r="A34" s="50"/>
      <c r="B34" t="s">
        <v>256</v>
      </c>
      <c r="D34" s="76"/>
      <c r="E34" s="18"/>
      <c r="F34" s="18">
        <v>2520</v>
      </c>
    </row>
    <row r="35" spans="1:6" ht="15.75" x14ac:dyDescent="0.25">
      <c r="A35" s="50"/>
      <c r="B35" t="s">
        <v>257</v>
      </c>
      <c r="D35" s="76"/>
      <c r="E35" s="18"/>
      <c r="F35" s="18">
        <v>4500</v>
      </c>
    </row>
    <row r="36" spans="1:6" ht="15.75" x14ac:dyDescent="0.25">
      <c r="A36" s="50"/>
      <c r="B36" t="s">
        <v>258</v>
      </c>
      <c r="D36" s="76"/>
      <c r="E36" s="18"/>
      <c r="F36" s="18">
        <v>779879</v>
      </c>
    </row>
    <row r="37" spans="1:6" ht="15.75" x14ac:dyDescent="0.25">
      <c r="A37" s="50"/>
      <c r="B37" t="s">
        <v>259</v>
      </c>
      <c r="D37" s="76"/>
      <c r="E37" s="18"/>
      <c r="F37" s="18">
        <v>51150</v>
      </c>
    </row>
    <row r="38" spans="1:6" ht="15.75" x14ac:dyDescent="0.25">
      <c r="A38" s="50"/>
      <c r="B38" t="s">
        <v>260</v>
      </c>
      <c r="D38" s="76"/>
      <c r="E38" s="183">
        <v>45018</v>
      </c>
      <c r="F38" s="18">
        <v>5150</v>
      </c>
    </row>
    <row r="39" spans="1:6" ht="15.75" x14ac:dyDescent="0.25">
      <c r="A39" s="50"/>
      <c r="B39" t="s">
        <v>261</v>
      </c>
      <c r="D39" s="76"/>
      <c r="E39" s="107"/>
      <c r="F39" s="107">
        <v>265000</v>
      </c>
    </row>
    <row r="40" spans="1:6" ht="15.75" x14ac:dyDescent="0.25">
      <c r="A40" s="50"/>
      <c r="B40" t="s">
        <v>262</v>
      </c>
      <c r="D40" s="76"/>
      <c r="F40" s="107">
        <v>85743</v>
      </c>
    </row>
    <row r="41" spans="1:6" ht="15.75" x14ac:dyDescent="0.25">
      <c r="A41" s="50"/>
      <c r="B41" t="s">
        <v>263</v>
      </c>
      <c r="D41" s="76"/>
      <c r="F41" s="107">
        <v>148571</v>
      </c>
    </row>
    <row r="42" spans="1:6" ht="15.75" x14ac:dyDescent="0.25">
      <c r="A42" s="50"/>
      <c r="B42" s="80" t="s">
        <v>12</v>
      </c>
      <c r="C42" s="57"/>
      <c r="D42" s="47"/>
      <c r="E42" s="119">
        <v>45145</v>
      </c>
      <c r="F42" s="114">
        <v>238640</v>
      </c>
    </row>
    <row r="43" spans="1:6" ht="15.75" x14ac:dyDescent="0.25">
      <c r="A43" s="50"/>
      <c r="B43" s="80" t="s">
        <v>12</v>
      </c>
      <c r="C43" s="57"/>
      <c r="D43" s="47"/>
      <c r="E43" s="119">
        <v>45145</v>
      </c>
      <c r="F43" s="114">
        <v>47300</v>
      </c>
    </row>
    <row r="44" spans="1:6" ht="15.75" x14ac:dyDescent="0.25">
      <c r="A44" s="50"/>
      <c r="B44" s="80" t="s">
        <v>247</v>
      </c>
      <c r="C44" s="57" t="s">
        <v>344</v>
      </c>
      <c r="D44" s="47"/>
      <c r="E44" s="113">
        <v>45024</v>
      </c>
      <c r="F44" s="114">
        <v>44333</v>
      </c>
    </row>
    <row r="45" spans="1:6" ht="15.75" x14ac:dyDescent="0.25">
      <c r="A45" s="50"/>
      <c r="B45" s="80" t="s">
        <v>345</v>
      </c>
      <c r="C45" s="57" t="s">
        <v>239</v>
      </c>
      <c r="D45" s="47"/>
      <c r="E45" s="113">
        <v>45115</v>
      </c>
      <c r="F45" s="114">
        <v>20792</v>
      </c>
    </row>
    <row r="46" spans="1:6" ht="15.75" x14ac:dyDescent="0.25">
      <c r="A46" s="50"/>
      <c r="B46" s="80" t="s">
        <v>345</v>
      </c>
      <c r="C46" s="57" t="s">
        <v>239</v>
      </c>
      <c r="D46" s="47"/>
      <c r="E46" s="113">
        <v>45238</v>
      </c>
      <c r="F46" s="114">
        <v>17186</v>
      </c>
    </row>
    <row r="47" spans="1:6" ht="15.75" x14ac:dyDescent="0.25">
      <c r="A47" s="50"/>
      <c r="B47" s="80" t="s">
        <v>348</v>
      </c>
      <c r="C47" s="57" t="s">
        <v>347</v>
      </c>
      <c r="D47" s="47"/>
      <c r="E47" s="120"/>
      <c r="F47" s="114">
        <v>1010660.8</v>
      </c>
    </row>
    <row r="48" spans="1:6" ht="15.75" x14ac:dyDescent="0.25">
      <c r="A48" s="50"/>
      <c r="B48" s="80" t="s">
        <v>253</v>
      </c>
      <c r="C48" s="57" t="s">
        <v>347</v>
      </c>
      <c r="D48" s="47"/>
      <c r="E48" s="120"/>
      <c r="F48" s="114">
        <v>176772</v>
      </c>
    </row>
    <row r="49" spans="1:6" ht="15.75" x14ac:dyDescent="0.25">
      <c r="A49" s="50"/>
      <c r="B49" s="80" t="s">
        <v>350</v>
      </c>
      <c r="C49" s="57" t="s">
        <v>347</v>
      </c>
      <c r="D49" s="47"/>
      <c r="E49" s="120"/>
      <c r="F49" s="114">
        <v>4415938</v>
      </c>
    </row>
    <row r="50" spans="1:6" ht="15.75" x14ac:dyDescent="0.25">
      <c r="A50" s="50"/>
      <c r="B50" s="80" t="s">
        <v>351</v>
      </c>
      <c r="C50" s="57" t="s">
        <v>347</v>
      </c>
      <c r="D50" s="47"/>
      <c r="E50" s="120"/>
      <c r="F50" s="114">
        <v>10976596</v>
      </c>
    </row>
    <row r="51" spans="1:6" ht="15.75" x14ac:dyDescent="0.25">
      <c r="A51" s="50"/>
      <c r="B51" s="80" t="s">
        <v>352</v>
      </c>
      <c r="C51" s="57" t="s">
        <v>347</v>
      </c>
      <c r="D51" s="47"/>
      <c r="E51" s="120"/>
      <c r="F51" s="114">
        <v>5000</v>
      </c>
    </row>
    <row r="52" spans="1:6" ht="16.5" thickBot="1" x14ac:dyDescent="0.3">
      <c r="A52" s="50"/>
      <c r="B52" s="80" t="s">
        <v>353</v>
      </c>
      <c r="C52" s="57" t="s">
        <v>347</v>
      </c>
      <c r="D52" s="47"/>
      <c r="E52" s="120"/>
      <c r="F52" s="114">
        <v>8850</v>
      </c>
    </row>
    <row r="53" spans="1:6" ht="15.75" x14ac:dyDescent="0.25">
      <c r="A53" s="50"/>
      <c r="B53" s="57" t="s">
        <v>12</v>
      </c>
      <c r="C53" s="57"/>
      <c r="D53" s="47"/>
      <c r="E53" s="122">
        <v>45190</v>
      </c>
      <c r="F53" s="114">
        <v>82350</v>
      </c>
    </row>
    <row r="54" spans="1:6" ht="15.75" x14ac:dyDescent="0.25">
      <c r="A54" s="50"/>
      <c r="B54" s="57" t="s">
        <v>12</v>
      </c>
      <c r="C54" s="57"/>
      <c r="D54" s="47"/>
      <c r="E54" s="123">
        <v>45190</v>
      </c>
      <c r="F54" s="114">
        <v>61990</v>
      </c>
    </row>
    <row r="55" spans="1:6" ht="15.75" x14ac:dyDescent="0.25">
      <c r="A55" s="50"/>
      <c r="B55" s="57" t="s">
        <v>12</v>
      </c>
      <c r="C55" s="57"/>
      <c r="D55" s="47"/>
      <c r="E55" s="123">
        <v>45196</v>
      </c>
      <c r="F55" s="114">
        <v>24820</v>
      </c>
    </row>
    <row r="56" spans="1:6" ht="16.5" thickBot="1" x14ac:dyDescent="0.3">
      <c r="A56" s="50"/>
      <c r="B56" s="57" t="s">
        <v>12</v>
      </c>
      <c r="C56" s="57"/>
      <c r="D56" s="47"/>
      <c r="E56" s="124">
        <v>45196</v>
      </c>
      <c r="F56" s="114">
        <v>143508</v>
      </c>
    </row>
    <row r="57" spans="1:6" ht="15.75" x14ac:dyDescent="0.25">
      <c r="A57" s="50"/>
      <c r="B57" s="57" t="s">
        <v>238</v>
      </c>
      <c r="C57" s="57" t="s">
        <v>239</v>
      </c>
      <c r="D57" s="47"/>
      <c r="E57" s="120">
        <v>44935</v>
      </c>
      <c r="F57" s="114">
        <v>1000</v>
      </c>
    </row>
    <row r="58" spans="1:6" ht="15.75" x14ac:dyDescent="0.25">
      <c r="A58" s="50"/>
      <c r="B58" s="57" t="s">
        <v>238</v>
      </c>
      <c r="C58" s="57" t="s">
        <v>239</v>
      </c>
      <c r="D58" s="47"/>
      <c r="E58" s="120">
        <v>44935</v>
      </c>
      <c r="F58" s="114">
        <v>26000</v>
      </c>
    </row>
    <row r="59" spans="1:6" ht="15.75" x14ac:dyDescent="0.25">
      <c r="A59" s="50"/>
      <c r="B59" s="57" t="s">
        <v>247</v>
      </c>
      <c r="C59" s="57" t="s">
        <v>248</v>
      </c>
      <c r="D59" s="47"/>
      <c r="E59" s="120">
        <v>44935</v>
      </c>
      <c r="F59" s="114">
        <v>49032</v>
      </c>
    </row>
    <row r="60" spans="1:6" ht="15.75" x14ac:dyDescent="0.25">
      <c r="A60" s="50"/>
      <c r="B60" s="57" t="s">
        <v>348</v>
      </c>
      <c r="C60" s="57" t="s">
        <v>347</v>
      </c>
      <c r="D60" s="47"/>
      <c r="E60" s="120"/>
      <c r="F60" s="114">
        <v>25101</v>
      </c>
    </row>
    <row r="61" spans="1:6" ht="15.75" x14ac:dyDescent="0.25">
      <c r="A61" s="50"/>
      <c r="B61" s="57" t="s">
        <v>354</v>
      </c>
      <c r="C61" s="57" t="s">
        <v>347</v>
      </c>
      <c r="D61" s="47"/>
      <c r="E61" s="120"/>
      <c r="F61" s="114">
        <v>25101</v>
      </c>
    </row>
    <row r="62" spans="1:6" ht="15.75" x14ac:dyDescent="0.25">
      <c r="A62" s="50"/>
      <c r="B62" s="57" t="s">
        <v>355</v>
      </c>
      <c r="C62" s="57" t="s">
        <v>347</v>
      </c>
      <c r="D62" s="47"/>
      <c r="E62" s="120"/>
      <c r="F62" s="114">
        <v>5000</v>
      </c>
    </row>
    <row r="63" spans="1:6" ht="15.75" x14ac:dyDescent="0.25">
      <c r="A63" s="50"/>
      <c r="B63" s="57" t="s">
        <v>260</v>
      </c>
      <c r="C63" s="57" t="s">
        <v>347</v>
      </c>
      <c r="D63" s="47"/>
      <c r="E63" s="120">
        <v>45170</v>
      </c>
      <c r="F63" s="114">
        <v>3600</v>
      </c>
    </row>
    <row r="64" spans="1:6" ht="16.5" thickBot="1" x14ac:dyDescent="0.3">
      <c r="A64" s="47"/>
      <c r="B64" s="57" t="s">
        <v>357</v>
      </c>
      <c r="C64" s="57"/>
      <c r="D64" s="47"/>
      <c r="E64" s="120"/>
      <c r="F64" s="114">
        <v>15000</v>
      </c>
    </row>
    <row r="65" spans="1:6" ht="15.75" x14ac:dyDescent="0.25">
      <c r="A65" s="47"/>
      <c r="B65" s="125" t="s">
        <v>348</v>
      </c>
      <c r="C65" s="161" t="s">
        <v>347</v>
      </c>
      <c r="D65" s="125"/>
      <c r="E65" s="161"/>
      <c r="F65" s="121">
        <v>2594.16</v>
      </c>
    </row>
    <row r="66" spans="1:6" ht="15.75" x14ac:dyDescent="0.25">
      <c r="A66" s="47"/>
      <c r="B66" s="125" t="s">
        <v>349</v>
      </c>
      <c r="C66" s="57" t="s">
        <v>347</v>
      </c>
      <c r="D66" s="125"/>
      <c r="E66" s="57"/>
      <c r="F66" s="121">
        <v>2092838</v>
      </c>
    </row>
    <row r="67" spans="1:6" ht="15.75" x14ac:dyDescent="0.25">
      <c r="A67" s="47"/>
      <c r="B67" s="125" t="s">
        <v>370</v>
      </c>
      <c r="C67" s="57" t="s">
        <v>347</v>
      </c>
      <c r="D67" s="125"/>
      <c r="E67" s="57"/>
      <c r="F67" s="121">
        <v>18844</v>
      </c>
    </row>
    <row r="68" spans="1:6" ht="15.75" x14ac:dyDescent="0.25">
      <c r="A68" s="47"/>
      <c r="B68" s="125" t="s">
        <v>352</v>
      </c>
      <c r="C68" s="57" t="s">
        <v>347</v>
      </c>
      <c r="D68" s="125"/>
      <c r="E68" s="57"/>
      <c r="F68" s="121">
        <v>5000</v>
      </c>
    </row>
    <row r="69" spans="1:6" ht="15.75" x14ac:dyDescent="0.25">
      <c r="A69" s="47"/>
      <c r="B69" s="125" t="s">
        <v>371</v>
      </c>
      <c r="C69" s="57" t="s">
        <v>347</v>
      </c>
      <c r="D69" s="125"/>
      <c r="E69" s="57"/>
      <c r="F69" s="121">
        <v>400</v>
      </c>
    </row>
    <row r="70" spans="1:6" ht="15.75" x14ac:dyDescent="0.25">
      <c r="A70" s="47"/>
      <c r="B70" s="125" t="s">
        <v>254</v>
      </c>
      <c r="C70" s="57" t="s">
        <v>347</v>
      </c>
      <c r="D70" s="125"/>
      <c r="E70" s="57"/>
      <c r="F70" s="121">
        <v>8450</v>
      </c>
    </row>
    <row r="71" spans="1:6" ht="16.5" thickBot="1" x14ac:dyDescent="0.3">
      <c r="A71" s="47"/>
      <c r="B71" s="125" t="s">
        <v>372</v>
      </c>
      <c r="C71" s="57" t="s">
        <v>347</v>
      </c>
      <c r="D71" s="125"/>
      <c r="E71" s="57"/>
      <c r="F71" s="121">
        <v>8386.6</v>
      </c>
    </row>
    <row r="72" spans="1:6" ht="15.75" x14ac:dyDescent="0.25">
      <c r="A72" s="47"/>
      <c r="B72" s="125" t="s">
        <v>373</v>
      </c>
      <c r="C72" s="161"/>
      <c r="D72" s="125"/>
      <c r="E72" s="111">
        <v>45224</v>
      </c>
      <c r="F72" s="163">
        <v>773667</v>
      </c>
    </row>
    <row r="73" spans="1:6" ht="16.5" thickBot="1" x14ac:dyDescent="0.3">
      <c r="A73" s="47"/>
      <c r="B73" s="125" t="s">
        <v>373</v>
      </c>
      <c r="C73" s="162"/>
      <c r="D73" s="125"/>
      <c r="E73" s="112">
        <v>45224</v>
      </c>
      <c r="F73" s="164">
        <v>29597</v>
      </c>
    </row>
    <row r="74" spans="1:6" ht="15.75" x14ac:dyDescent="0.25">
      <c r="A74" s="47"/>
      <c r="B74" s="125" t="s">
        <v>260</v>
      </c>
      <c r="C74" s="161"/>
      <c r="D74" s="125"/>
      <c r="E74" s="165">
        <v>45200</v>
      </c>
      <c r="F74" s="121">
        <v>4500</v>
      </c>
    </row>
    <row r="75" spans="1:6" ht="16.5" thickBot="1" x14ac:dyDescent="0.3">
      <c r="A75" s="47"/>
      <c r="B75" s="125" t="s">
        <v>260</v>
      </c>
      <c r="C75" s="162"/>
      <c r="D75" s="125"/>
      <c r="E75" s="166">
        <v>45231</v>
      </c>
      <c r="F75" s="121">
        <v>2700</v>
      </c>
    </row>
    <row r="76" spans="1:6" ht="15.75" x14ac:dyDescent="0.25">
      <c r="A76" s="47"/>
      <c r="B76" s="125" t="s">
        <v>248</v>
      </c>
      <c r="C76" s="161"/>
      <c r="D76" s="125" t="s">
        <v>374</v>
      </c>
      <c r="E76" s="165">
        <v>45215</v>
      </c>
      <c r="F76" s="121">
        <v>52333</v>
      </c>
    </row>
    <row r="77" spans="1:6" ht="15.75" x14ac:dyDescent="0.25">
      <c r="A77" s="47"/>
      <c r="B77" s="125" t="s">
        <v>248</v>
      </c>
      <c r="C77" s="57"/>
      <c r="D77" s="125" t="s">
        <v>375</v>
      </c>
      <c r="E77" s="167">
        <v>45231</v>
      </c>
      <c r="F77" s="121">
        <v>52258</v>
      </c>
    </row>
    <row r="78" spans="1:6" ht="16.5" thickBot="1" x14ac:dyDescent="0.3">
      <c r="A78" s="47"/>
      <c r="B78" s="125" t="s">
        <v>248</v>
      </c>
      <c r="C78" s="162"/>
      <c r="D78" s="125" t="s">
        <v>376</v>
      </c>
      <c r="E78" s="166">
        <v>45261</v>
      </c>
      <c r="F78" s="121">
        <v>50000</v>
      </c>
    </row>
    <row r="79" spans="1:6" ht="15.75" x14ac:dyDescent="0.25">
      <c r="A79" s="47"/>
      <c r="B79" s="161" t="s">
        <v>377</v>
      </c>
      <c r="C79" s="125" t="s">
        <v>239</v>
      </c>
      <c r="D79" s="161" t="s">
        <v>378</v>
      </c>
      <c r="E79" s="168">
        <v>45208</v>
      </c>
      <c r="F79" s="169">
        <v>480</v>
      </c>
    </row>
    <row r="80" spans="1:6" ht="15.75" x14ac:dyDescent="0.25">
      <c r="A80" s="47"/>
      <c r="B80" s="57" t="s">
        <v>238</v>
      </c>
      <c r="C80" s="125" t="s">
        <v>239</v>
      </c>
      <c r="D80" s="57" t="s">
        <v>379</v>
      </c>
      <c r="E80" s="170">
        <v>45215</v>
      </c>
      <c r="F80" s="171">
        <v>1000</v>
      </c>
    </row>
    <row r="81" spans="1:6" ht="15.75" x14ac:dyDescent="0.25">
      <c r="A81" s="47"/>
      <c r="B81" s="57" t="s">
        <v>380</v>
      </c>
      <c r="C81" s="125" t="s">
        <v>239</v>
      </c>
      <c r="D81" s="57" t="s">
        <v>381</v>
      </c>
      <c r="E81" s="170">
        <v>45237</v>
      </c>
      <c r="F81" s="171">
        <v>700000</v>
      </c>
    </row>
    <row r="82" spans="1:6" ht="15.75" x14ac:dyDescent="0.25">
      <c r="A82" s="47"/>
      <c r="B82" s="57" t="s">
        <v>382</v>
      </c>
      <c r="C82" s="125" t="s">
        <v>239</v>
      </c>
      <c r="D82" s="57" t="s">
        <v>383</v>
      </c>
      <c r="E82" s="170">
        <v>45238</v>
      </c>
      <c r="F82" s="171">
        <v>700000</v>
      </c>
    </row>
    <row r="83" spans="1:6" ht="15.75" x14ac:dyDescent="0.25">
      <c r="A83" s="47"/>
      <c r="B83" s="57" t="s">
        <v>244</v>
      </c>
      <c r="C83" s="125" t="s">
        <v>239</v>
      </c>
      <c r="D83" s="57" t="s">
        <v>384</v>
      </c>
      <c r="E83" s="170">
        <v>45238</v>
      </c>
      <c r="F83" s="171">
        <v>700000</v>
      </c>
    </row>
    <row r="84" spans="1:6" ht="16.5" thickBot="1" x14ac:dyDescent="0.3">
      <c r="A84" s="47"/>
      <c r="B84" s="162" t="s">
        <v>238</v>
      </c>
      <c r="C84" s="125" t="s">
        <v>239</v>
      </c>
      <c r="D84" s="162" t="s">
        <v>385</v>
      </c>
      <c r="E84" s="170">
        <v>45238</v>
      </c>
      <c r="F84" s="172">
        <v>1000</v>
      </c>
    </row>
    <row r="85" spans="1:6" ht="15.75" x14ac:dyDescent="0.25">
      <c r="A85" s="47"/>
      <c r="B85" s="57" t="s">
        <v>12</v>
      </c>
      <c r="C85" s="57"/>
      <c r="D85" s="47"/>
      <c r="E85" s="165">
        <v>45222</v>
      </c>
      <c r="F85" s="114">
        <v>64580</v>
      </c>
    </row>
    <row r="86" spans="1:6" ht="15.75" x14ac:dyDescent="0.25">
      <c r="A86" s="47"/>
      <c r="B86" s="57" t="s">
        <v>12</v>
      </c>
      <c r="C86" s="57"/>
      <c r="D86" s="47"/>
      <c r="E86" s="167">
        <v>45222</v>
      </c>
      <c r="F86" s="114">
        <v>83200</v>
      </c>
    </row>
    <row r="87" spans="1:6" ht="16.5" thickBot="1" x14ac:dyDescent="0.3">
      <c r="A87" s="47"/>
      <c r="B87" s="57" t="s">
        <v>12</v>
      </c>
      <c r="C87" s="57"/>
      <c r="D87" s="47"/>
      <c r="E87" s="166">
        <v>45286</v>
      </c>
      <c r="F87" s="114">
        <v>188300</v>
      </c>
    </row>
    <row r="88" spans="1:6" ht="15.75" x14ac:dyDescent="0.25">
      <c r="A88" s="47"/>
      <c r="B88" s="57" t="s">
        <v>253</v>
      </c>
      <c r="C88" s="57"/>
      <c r="D88" s="47"/>
      <c r="E88" s="165">
        <v>45209</v>
      </c>
      <c r="F88" s="114">
        <v>60209</v>
      </c>
    </row>
    <row r="89" spans="1:6" ht="15.75" x14ac:dyDescent="0.25">
      <c r="A89" s="47"/>
      <c r="B89" s="57" t="s">
        <v>253</v>
      </c>
      <c r="C89" s="57"/>
      <c r="D89" s="47"/>
      <c r="E89" s="167">
        <v>45209</v>
      </c>
      <c r="F89" s="114">
        <v>115800</v>
      </c>
    </row>
    <row r="90" spans="1:6" ht="15.75" x14ac:dyDescent="0.25">
      <c r="A90" s="47"/>
      <c r="B90" s="57" t="s">
        <v>253</v>
      </c>
      <c r="C90" s="57"/>
      <c r="D90" s="47"/>
      <c r="E90" s="167">
        <v>45238</v>
      </c>
      <c r="F90" s="114">
        <v>107241</v>
      </c>
    </row>
    <row r="91" spans="1:6" ht="16.5" thickBot="1" x14ac:dyDescent="0.3">
      <c r="A91" s="47"/>
      <c r="B91" s="57" t="s">
        <v>253</v>
      </c>
      <c r="C91" s="57"/>
      <c r="D91" s="47"/>
      <c r="E91" s="167">
        <v>45280</v>
      </c>
      <c r="F91" s="114">
        <v>129300</v>
      </c>
    </row>
    <row r="92" spans="1:6" ht="15.75" x14ac:dyDescent="0.25">
      <c r="A92" s="47"/>
      <c r="B92" s="125" t="s">
        <v>348</v>
      </c>
      <c r="C92" s="161" t="s">
        <v>347</v>
      </c>
      <c r="D92" s="125"/>
      <c r="E92" s="161"/>
      <c r="F92" s="121">
        <v>2594.16</v>
      </c>
    </row>
    <row r="93" spans="1:6" ht="15.75" x14ac:dyDescent="0.25">
      <c r="A93" s="47"/>
      <c r="B93" s="125" t="s">
        <v>349</v>
      </c>
      <c r="C93" s="57" t="s">
        <v>347</v>
      </c>
      <c r="D93" s="125"/>
      <c r="E93" s="57"/>
      <c r="F93" s="121">
        <v>2092838</v>
      </c>
    </row>
    <row r="94" spans="1:6" ht="15.75" x14ac:dyDescent="0.25">
      <c r="A94" s="47"/>
      <c r="B94" s="125" t="s">
        <v>370</v>
      </c>
      <c r="C94" s="57" t="s">
        <v>347</v>
      </c>
      <c r="D94" s="125"/>
      <c r="E94" s="57"/>
      <c r="F94" s="121">
        <v>18844</v>
      </c>
    </row>
    <row r="95" spans="1:6" ht="15.75" x14ac:dyDescent="0.25">
      <c r="A95" s="47"/>
      <c r="B95" s="125" t="s">
        <v>352</v>
      </c>
      <c r="C95" s="57" t="s">
        <v>347</v>
      </c>
      <c r="D95" s="125"/>
      <c r="E95" s="57"/>
      <c r="F95" s="121">
        <v>5000</v>
      </c>
    </row>
    <row r="96" spans="1:6" ht="15.75" x14ac:dyDescent="0.25">
      <c r="A96" s="47"/>
      <c r="B96" s="125" t="s">
        <v>371</v>
      </c>
      <c r="C96" s="57" t="s">
        <v>347</v>
      </c>
      <c r="D96" s="125"/>
      <c r="E96" s="57"/>
      <c r="F96" s="121">
        <v>400</v>
      </c>
    </row>
    <row r="97" spans="1:6" ht="15.75" x14ac:dyDescent="0.25">
      <c r="A97" s="47"/>
      <c r="B97" s="125" t="s">
        <v>254</v>
      </c>
      <c r="C97" s="57" t="s">
        <v>347</v>
      </c>
      <c r="D97" s="125"/>
      <c r="E97" s="57"/>
      <c r="F97" s="121">
        <v>8450</v>
      </c>
    </row>
    <row r="98" spans="1:6" ht="15.75" x14ac:dyDescent="0.25">
      <c r="A98" s="47"/>
      <c r="B98" s="125" t="s">
        <v>372</v>
      </c>
      <c r="C98" s="57" t="s">
        <v>347</v>
      </c>
      <c r="D98" s="125"/>
      <c r="E98" s="57"/>
      <c r="F98" s="121">
        <v>8386.6</v>
      </c>
    </row>
    <row r="99" spans="1:6" ht="15.75" x14ac:dyDescent="0.25">
      <c r="A99" s="47"/>
      <c r="B99" s="125" t="s">
        <v>258</v>
      </c>
      <c r="C99" s="125"/>
      <c r="D99" s="125"/>
      <c r="E99" s="170">
        <v>45054</v>
      </c>
      <c r="F99" s="181">
        <v>44700</v>
      </c>
    </row>
    <row r="100" spans="1:6" ht="15.75" x14ac:dyDescent="0.25">
      <c r="A100" s="47"/>
      <c r="B100" s="125" t="s">
        <v>258</v>
      </c>
      <c r="C100" s="125"/>
      <c r="D100" s="125"/>
      <c r="E100" s="170">
        <v>45054</v>
      </c>
      <c r="F100" s="181">
        <v>37900</v>
      </c>
    </row>
    <row r="101" spans="1:6" ht="15.75" x14ac:dyDescent="0.25">
      <c r="A101" s="47"/>
      <c r="B101" s="125" t="s">
        <v>258</v>
      </c>
      <c r="C101" s="125"/>
      <c r="D101" s="125"/>
      <c r="E101" s="170">
        <v>45054</v>
      </c>
      <c r="F101" s="181">
        <v>83150</v>
      </c>
    </row>
    <row r="102" spans="1:6" ht="15.75" x14ac:dyDescent="0.25">
      <c r="A102" s="47"/>
      <c r="B102" s="125" t="s">
        <v>258</v>
      </c>
      <c r="C102" s="125"/>
      <c r="D102" s="125"/>
      <c r="E102" s="170">
        <v>45057</v>
      </c>
      <c r="F102" s="182">
        <v>4060</v>
      </c>
    </row>
    <row r="103" spans="1:6" ht="15.75" x14ac:dyDescent="0.25">
      <c r="A103" s="47"/>
      <c r="B103" s="125" t="s">
        <v>258</v>
      </c>
      <c r="C103" s="125"/>
      <c r="D103" s="125"/>
      <c r="E103" s="170">
        <v>45057</v>
      </c>
      <c r="F103" s="182">
        <v>34493</v>
      </c>
    </row>
    <row r="104" spans="1:6" ht="15.75" x14ac:dyDescent="0.25">
      <c r="A104" s="47"/>
      <c r="B104" s="125" t="s">
        <v>258</v>
      </c>
      <c r="C104" s="125"/>
      <c r="D104" s="125"/>
      <c r="E104" s="170">
        <v>45057</v>
      </c>
      <c r="F104" s="182">
        <v>23550</v>
      </c>
    </row>
    <row r="105" spans="1:6" ht="15.75" x14ac:dyDescent="0.25">
      <c r="A105" s="47"/>
      <c r="B105" s="125" t="s">
        <v>258</v>
      </c>
      <c r="C105" s="125"/>
      <c r="D105" s="125"/>
      <c r="E105" s="170">
        <v>45078</v>
      </c>
      <c r="F105" s="182">
        <v>44700</v>
      </c>
    </row>
    <row r="106" spans="1:6" ht="15.75" x14ac:dyDescent="0.25">
      <c r="A106" s="47"/>
      <c r="B106" s="125" t="s">
        <v>258</v>
      </c>
      <c r="C106" s="125"/>
      <c r="D106" s="125"/>
      <c r="E106" s="170">
        <v>45078</v>
      </c>
      <c r="F106" s="182">
        <v>37900</v>
      </c>
    </row>
    <row r="107" spans="1:6" ht="15.75" x14ac:dyDescent="0.25">
      <c r="A107" s="47"/>
      <c r="B107" s="125" t="s">
        <v>258</v>
      </c>
      <c r="C107" s="125"/>
      <c r="D107" s="125"/>
      <c r="E107" s="170">
        <v>45078</v>
      </c>
      <c r="F107" s="182">
        <v>83150</v>
      </c>
    </row>
    <row r="108" spans="1:6" ht="15.75" x14ac:dyDescent="0.25">
      <c r="A108" s="47"/>
      <c r="B108" s="125" t="s">
        <v>258</v>
      </c>
      <c r="C108" s="125"/>
      <c r="D108" s="125"/>
      <c r="E108" s="170">
        <v>45078</v>
      </c>
      <c r="F108" s="182">
        <v>20300</v>
      </c>
    </row>
    <row r="109" spans="1:6" ht="15.75" x14ac:dyDescent="0.25">
      <c r="A109" s="47"/>
      <c r="B109" s="125" t="s">
        <v>258</v>
      </c>
      <c r="C109" s="125"/>
      <c r="D109" s="125"/>
      <c r="E109" s="170">
        <v>45078</v>
      </c>
      <c r="F109" s="182">
        <v>39800</v>
      </c>
    </row>
    <row r="110" spans="1:6" ht="15.75" x14ac:dyDescent="0.25">
      <c r="A110" s="47"/>
      <c r="B110" s="125" t="s">
        <v>258</v>
      </c>
      <c r="C110" s="125"/>
      <c r="D110" s="125"/>
      <c r="E110" s="170">
        <v>45078</v>
      </c>
      <c r="F110" s="182">
        <v>23550</v>
      </c>
    </row>
    <row r="111" spans="1:6" ht="15.75" x14ac:dyDescent="0.25">
      <c r="A111" s="47"/>
      <c r="B111" s="125" t="s">
        <v>258</v>
      </c>
      <c r="C111" s="125"/>
      <c r="D111" s="125"/>
      <c r="E111" s="170">
        <v>45078</v>
      </c>
      <c r="F111" s="182">
        <v>23226</v>
      </c>
    </row>
    <row r="112" spans="1:6" ht="15.75" x14ac:dyDescent="0.25">
      <c r="A112" s="47"/>
      <c r="B112" s="125" t="s">
        <v>258</v>
      </c>
      <c r="C112" s="125"/>
      <c r="D112" s="125"/>
      <c r="E112" s="170">
        <v>45108</v>
      </c>
      <c r="F112" s="182">
        <v>44700</v>
      </c>
    </row>
    <row r="113" spans="1:6" ht="15.75" x14ac:dyDescent="0.25">
      <c r="A113" s="47"/>
      <c r="B113" s="125" t="s">
        <v>258</v>
      </c>
      <c r="C113" s="125"/>
      <c r="D113" s="125"/>
      <c r="E113" s="170">
        <v>45108</v>
      </c>
      <c r="F113" s="182">
        <v>37900</v>
      </c>
    </row>
    <row r="114" spans="1:6" ht="15.75" x14ac:dyDescent="0.25">
      <c r="A114" s="47"/>
      <c r="B114" s="125" t="s">
        <v>258</v>
      </c>
      <c r="C114" s="125"/>
      <c r="D114" s="125"/>
      <c r="E114" s="170">
        <v>45108</v>
      </c>
      <c r="F114" s="182">
        <v>83150</v>
      </c>
    </row>
    <row r="115" spans="1:6" ht="15.75" x14ac:dyDescent="0.25">
      <c r="A115" s="47"/>
      <c r="B115" s="125" t="s">
        <v>258</v>
      </c>
      <c r="C115" s="125"/>
      <c r="D115" s="125"/>
      <c r="E115" s="170">
        <v>45108</v>
      </c>
      <c r="F115" s="182">
        <v>20300</v>
      </c>
    </row>
    <row r="116" spans="1:6" ht="15.75" x14ac:dyDescent="0.25">
      <c r="A116" s="47"/>
      <c r="B116" s="125" t="s">
        <v>258</v>
      </c>
      <c r="C116" s="125"/>
      <c r="D116" s="125"/>
      <c r="E116" s="170">
        <v>45108</v>
      </c>
      <c r="F116" s="182">
        <v>39800</v>
      </c>
    </row>
    <row r="117" spans="1:6" ht="15.75" x14ac:dyDescent="0.25">
      <c r="A117" s="47"/>
      <c r="B117" s="125" t="s">
        <v>258</v>
      </c>
      <c r="C117" s="125"/>
      <c r="D117" s="125"/>
      <c r="E117" s="170">
        <v>45108</v>
      </c>
      <c r="F117" s="182">
        <v>23550</v>
      </c>
    </row>
    <row r="118" spans="1:6" ht="15.75" x14ac:dyDescent="0.25">
      <c r="A118" s="47"/>
      <c r="B118" s="125" t="s">
        <v>258</v>
      </c>
      <c r="C118" s="125"/>
      <c r="D118" s="125"/>
      <c r="E118" s="170">
        <v>45108</v>
      </c>
      <c r="F118" s="182">
        <v>30000</v>
      </c>
    </row>
    <row r="119" spans="1:6" ht="15.75" x14ac:dyDescent="0.25">
      <c r="A119" s="47"/>
      <c r="B119" s="125" t="s">
        <v>258</v>
      </c>
      <c r="C119" s="125"/>
      <c r="D119" s="125"/>
      <c r="E119" s="170">
        <v>45139</v>
      </c>
      <c r="F119" s="182">
        <v>44700</v>
      </c>
    </row>
    <row r="120" spans="1:6" ht="15.75" x14ac:dyDescent="0.25">
      <c r="A120" s="47"/>
      <c r="B120" s="125" t="s">
        <v>258</v>
      </c>
      <c r="C120" s="125"/>
      <c r="D120" s="125"/>
      <c r="E120" s="170">
        <v>45139</v>
      </c>
      <c r="F120" s="182">
        <v>37900</v>
      </c>
    </row>
    <row r="121" spans="1:6" ht="15.75" x14ac:dyDescent="0.25">
      <c r="A121" s="47"/>
      <c r="B121" s="125" t="s">
        <v>258</v>
      </c>
      <c r="C121" s="125"/>
      <c r="D121" s="125"/>
      <c r="E121" s="170">
        <v>45139</v>
      </c>
      <c r="F121" s="182">
        <v>83150</v>
      </c>
    </row>
    <row r="122" spans="1:6" ht="15.75" x14ac:dyDescent="0.25">
      <c r="A122" s="47"/>
      <c r="B122" s="125" t="s">
        <v>258</v>
      </c>
      <c r="C122" s="125"/>
      <c r="D122" s="125"/>
      <c r="E122" s="170">
        <v>45139</v>
      </c>
      <c r="F122" s="182">
        <v>20300</v>
      </c>
    </row>
    <row r="123" spans="1:6" ht="15.75" x14ac:dyDescent="0.25">
      <c r="A123" s="47"/>
      <c r="B123" s="125" t="s">
        <v>258</v>
      </c>
      <c r="C123" s="125"/>
      <c r="D123" s="125"/>
      <c r="E123" s="170">
        <v>45139</v>
      </c>
      <c r="F123" s="182">
        <v>39800</v>
      </c>
    </row>
    <row r="124" spans="1:6" ht="15.75" x14ac:dyDescent="0.25">
      <c r="A124" s="47"/>
      <c r="B124" s="125" t="s">
        <v>258</v>
      </c>
      <c r="C124" s="125"/>
      <c r="D124" s="125"/>
      <c r="E124" s="170">
        <v>45139</v>
      </c>
      <c r="F124" s="182">
        <v>23550</v>
      </c>
    </row>
    <row r="125" spans="1:6" ht="15.75" x14ac:dyDescent="0.25">
      <c r="A125" s="47"/>
      <c r="B125" s="125" t="s">
        <v>258</v>
      </c>
      <c r="C125" s="125"/>
      <c r="D125" s="125"/>
      <c r="E125" s="170">
        <v>45139</v>
      </c>
      <c r="F125" s="182">
        <v>30000</v>
      </c>
    </row>
    <row r="126" spans="1:6" ht="15.75" x14ac:dyDescent="0.25">
      <c r="A126" s="47"/>
      <c r="B126" s="125" t="s">
        <v>258</v>
      </c>
      <c r="C126" s="125"/>
      <c r="D126" s="125"/>
      <c r="E126" s="170">
        <v>45155</v>
      </c>
      <c r="F126" s="182">
        <v>65000</v>
      </c>
    </row>
    <row r="127" spans="1:6" ht="15.75" x14ac:dyDescent="0.25">
      <c r="A127" s="47"/>
      <c r="B127" s="125" t="s">
        <v>258</v>
      </c>
      <c r="C127" s="125"/>
      <c r="D127" s="125"/>
      <c r="E127" s="170">
        <v>45170</v>
      </c>
      <c r="F127" s="182">
        <v>65000</v>
      </c>
    </row>
    <row r="128" spans="1:6" ht="15.75" x14ac:dyDescent="0.25">
      <c r="A128" s="47"/>
      <c r="B128" s="125" t="s">
        <v>258</v>
      </c>
      <c r="C128" s="125"/>
      <c r="D128" s="125"/>
      <c r="E128" s="170">
        <v>45170</v>
      </c>
      <c r="F128" s="182">
        <v>44700</v>
      </c>
    </row>
    <row r="129" spans="1:6" ht="15.75" x14ac:dyDescent="0.25">
      <c r="A129" s="47"/>
      <c r="B129" s="125" t="s">
        <v>258</v>
      </c>
      <c r="C129" s="125"/>
      <c r="D129" s="125"/>
      <c r="E129" s="170">
        <v>45170</v>
      </c>
      <c r="F129" s="182">
        <v>83150</v>
      </c>
    </row>
    <row r="130" spans="1:6" ht="15.75" x14ac:dyDescent="0.25">
      <c r="A130" s="47"/>
      <c r="B130" s="125" t="s">
        <v>258</v>
      </c>
      <c r="C130" s="125"/>
      <c r="D130" s="125"/>
      <c r="E130" s="170">
        <v>45170</v>
      </c>
      <c r="F130" s="182">
        <v>20300</v>
      </c>
    </row>
    <row r="131" spans="1:6" ht="15.75" x14ac:dyDescent="0.25">
      <c r="A131" s="47"/>
      <c r="B131" s="125" t="s">
        <v>258</v>
      </c>
      <c r="C131" s="125"/>
      <c r="D131" s="125"/>
      <c r="E131" s="170">
        <v>45170</v>
      </c>
      <c r="F131" s="182">
        <v>39800</v>
      </c>
    </row>
    <row r="132" spans="1:6" ht="15.75" x14ac:dyDescent="0.25">
      <c r="A132" s="47"/>
      <c r="B132" s="125" t="s">
        <v>258</v>
      </c>
      <c r="C132" s="125"/>
      <c r="D132" s="125"/>
      <c r="E132" s="170">
        <v>45170</v>
      </c>
      <c r="F132" s="182">
        <v>23550</v>
      </c>
    </row>
    <row r="133" spans="1:6" ht="15.75" x14ac:dyDescent="0.25">
      <c r="A133" s="47"/>
      <c r="B133" s="125" t="s">
        <v>258</v>
      </c>
      <c r="C133" s="125"/>
      <c r="D133" s="125"/>
      <c r="E133" s="170">
        <v>45187</v>
      </c>
      <c r="F133" s="182">
        <v>37900</v>
      </c>
    </row>
    <row r="134" spans="1:6" ht="15.75" x14ac:dyDescent="0.25">
      <c r="A134" s="47"/>
      <c r="B134" s="125" t="s">
        <v>258</v>
      </c>
      <c r="C134" s="125"/>
      <c r="D134" s="125"/>
      <c r="E134" s="170">
        <v>45202</v>
      </c>
      <c r="F134" s="182">
        <v>65000</v>
      </c>
    </row>
    <row r="135" spans="1:6" ht="15.75" x14ac:dyDescent="0.25">
      <c r="A135" s="47"/>
      <c r="B135" s="125" t="s">
        <v>258</v>
      </c>
      <c r="C135" s="125"/>
      <c r="D135" s="125"/>
      <c r="E135" s="170">
        <v>45202</v>
      </c>
      <c r="F135" s="182">
        <v>44700</v>
      </c>
    </row>
    <row r="136" spans="1:6" ht="15.75" x14ac:dyDescent="0.25">
      <c r="A136" s="47"/>
      <c r="B136" s="125" t="s">
        <v>258</v>
      </c>
      <c r="C136" s="125"/>
      <c r="D136" s="125"/>
      <c r="E136" s="170">
        <v>45202</v>
      </c>
      <c r="F136" s="182">
        <v>37900</v>
      </c>
    </row>
    <row r="137" spans="1:6" ht="15.75" x14ac:dyDescent="0.25">
      <c r="A137" s="47"/>
      <c r="B137" s="125" t="s">
        <v>258</v>
      </c>
      <c r="C137" s="125"/>
      <c r="D137" s="125"/>
      <c r="E137" s="170">
        <v>45202</v>
      </c>
      <c r="F137" s="182">
        <v>83150</v>
      </c>
    </row>
    <row r="138" spans="1:6" ht="15.75" x14ac:dyDescent="0.25">
      <c r="A138" s="47"/>
      <c r="B138" s="125" t="s">
        <v>258</v>
      </c>
      <c r="C138" s="125"/>
      <c r="D138" s="125"/>
      <c r="E138" s="170">
        <v>45202</v>
      </c>
      <c r="F138" s="182">
        <v>20300</v>
      </c>
    </row>
    <row r="139" spans="1:6" ht="15.75" x14ac:dyDescent="0.25">
      <c r="A139" s="47"/>
      <c r="B139" s="125" t="s">
        <v>258</v>
      </c>
      <c r="C139" s="125"/>
      <c r="D139" s="125"/>
      <c r="E139" s="170">
        <v>45202</v>
      </c>
      <c r="F139" s="182">
        <v>39800</v>
      </c>
    </row>
    <row r="140" spans="1:6" ht="15.75" x14ac:dyDescent="0.25">
      <c r="A140" s="47"/>
      <c r="B140" s="125" t="s">
        <v>258</v>
      </c>
      <c r="C140" s="125"/>
      <c r="D140" s="125"/>
      <c r="E140" s="170">
        <v>45202</v>
      </c>
      <c r="F140" s="182">
        <v>23550</v>
      </c>
    </row>
    <row r="141" spans="1:6" ht="15.75" x14ac:dyDescent="0.25">
      <c r="A141" s="47"/>
      <c r="B141" s="125" t="s">
        <v>258</v>
      </c>
      <c r="C141" s="125"/>
      <c r="D141" s="125"/>
      <c r="E141" s="170">
        <v>45231</v>
      </c>
      <c r="F141" s="182">
        <v>65000</v>
      </c>
    </row>
    <row r="142" spans="1:6" ht="15.75" x14ac:dyDescent="0.25">
      <c r="A142" s="47"/>
      <c r="B142" s="125" t="s">
        <v>258</v>
      </c>
      <c r="C142" s="125"/>
      <c r="D142" s="125"/>
      <c r="E142" s="170">
        <v>45231</v>
      </c>
      <c r="F142" s="182">
        <v>44700</v>
      </c>
    </row>
    <row r="143" spans="1:6" ht="15.75" x14ac:dyDescent="0.25">
      <c r="A143" s="47"/>
      <c r="B143" s="125" t="s">
        <v>258</v>
      </c>
      <c r="C143" s="125"/>
      <c r="D143" s="125"/>
      <c r="E143" s="170">
        <v>45231</v>
      </c>
      <c r="F143" s="182">
        <v>37900</v>
      </c>
    </row>
    <row r="144" spans="1:6" ht="15.75" x14ac:dyDescent="0.25">
      <c r="A144" s="47"/>
      <c r="B144" s="125" t="s">
        <v>258</v>
      </c>
      <c r="C144" s="125"/>
      <c r="D144" s="125"/>
      <c r="E144" s="170">
        <v>45231</v>
      </c>
      <c r="F144" s="182">
        <v>83150</v>
      </c>
    </row>
    <row r="145" spans="1:6" ht="15.75" x14ac:dyDescent="0.25">
      <c r="A145" s="47"/>
      <c r="B145" s="125" t="s">
        <v>258</v>
      </c>
      <c r="C145" s="125"/>
      <c r="D145" s="125"/>
      <c r="E145" s="170">
        <v>45231</v>
      </c>
      <c r="F145" s="182">
        <v>39800</v>
      </c>
    </row>
    <row r="146" spans="1:6" ht="15.75" x14ac:dyDescent="0.25">
      <c r="A146" s="47"/>
      <c r="B146" s="125" t="s">
        <v>258</v>
      </c>
      <c r="C146" s="125"/>
      <c r="D146" s="125"/>
      <c r="E146" s="170">
        <v>45231</v>
      </c>
      <c r="F146" s="182">
        <v>23550</v>
      </c>
    </row>
    <row r="147" spans="1:6" ht="15.75" x14ac:dyDescent="0.25">
      <c r="A147" s="47"/>
      <c r="B147" s="125" t="s">
        <v>258</v>
      </c>
      <c r="C147" s="125"/>
      <c r="D147" s="125"/>
      <c r="E147" s="170">
        <v>45231</v>
      </c>
      <c r="F147" s="182">
        <v>5323</v>
      </c>
    </row>
    <row r="148" spans="1:6" ht="15.75" x14ac:dyDescent="0.25">
      <c r="A148" s="47"/>
      <c r="B148" s="125" t="s">
        <v>258</v>
      </c>
      <c r="C148" s="125"/>
      <c r="D148" s="125"/>
      <c r="E148" s="170">
        <v>45261</v>
      </c>
      <c r="F148" s="182">
        <v>37900</v>
      </c>
    </row>
    <row r="149" spans="1:6" ht="15.75" x14ac:dyDescent="0.25">
      <c r="A149" s="47"/>
      <c r="B149" s="125" t="s">
        <v>258</v>
      </c>
      <c r="C149" s="125"/>
      <c r="D149" s="125"/>
      <c r="E149" s="170">
        <v>45261</v>
      </c>
      <c r="F149" s="182">
        <v>23550</v>
      </c>
    </row>
    <row r="150" spans="1:6" ht="15.75" x14ac:dyDescent="0.25">
      <c r="A150" s="47"/>
      <c r="B150" s="125" t="s">
        <v>258</v>
      </c>
      <c r="C150" s="125"/>
      <c r="D150" s="125"/>
      <c r="E150" s="170">
        <v>45261</v>
      </c>
      <c r="F150" s="182">
        <v>65000</v>
      </c>
    </row>
    <row r="151" spans="1:6" ht="15.75" x14ac:dyDescent="0.25">
      <c r="A151" s="47"/>
      <c r="B151" s="125" t="s">
        <v>258</v>
      </c>
      <c r="C151" s="125"/>
      <c r="D151" s="125"/>
      <c r="E151" s="170">
        <v>45261</v>
      </c>
      <c r="F151" s="182">
        <v>44700</v>
      </c>
    </row>
    <row r="152" spans="1:6" ht="15.75" x14ac:dyDescent="0.25">
      <c r="A152" s="47"/>
      <c r="B152" s="125" t="s">
        <v>258</v>
      </c>
      <c r="C152" s="125"/>
      <c r="D152" s="125"/>
      <c r="E152" s="170">
        <v>45261</v>
      </c>
      <c r="F152" s="182">
        <v>83150</v>
      </c>
    </row>
    <row r="153" spans="1:6" ht="15.75" x14ac:dyDescent="0.25">
      <c r="A153" s="47"/>
      <c r="B153" s="125" t="s">
        <v>258</v>
      </c>
      <c r="C153" s="125"/>
      <c r="D153" s="125"/>
      <c r="E153" s="170">
        <v>45261</v>
      </c>
      <c r="F153" s="182">
        <v>39800</v>
      </c>
    </row>
    <row r="154" spans="1:6" ht="15.75" x14ac:dyDescent="0.25">
      <c r="A154" s="47"/>
      <c r="B154" s="125" t="s">
        <v>258</v>
      </c>
      <c r="C154" s="125"/>
      <c r="D154" s="125"/>
      <c r="E154" s="170">
        <v>45261</v>
      </c>
      <c r="F154" s="182">
        <v>15000</v>
      </c>
    </row>
    <row r="155" spans="1:6" ht="15.75" x14ac:dyDescent="0.25">
      <c r="A155" s="47"/>
      <c r="B155" s="125" t="s">
        <v>348</v>
      </c>
      <c r="C155" s="125"/>
      <c r="D155" s="125"/>
      <c r="E155" s="177"/>
      <c r="F155" s="121">
        <v>35810</v>
      </c>
    </row>
    <row r="156" spans="1:6" ht="15.75" x14ac:dyDescent="0.25">
      <c r="A156" s="47"/>
      <c r="B156" s="125" t="s">
        <v>402</v>
      </c>
      <c r="C156" s="125"/>
      <c r="D156" s="125"/>
      <c r="E156" s="177"/>
      <c r="F156" s="121">
        <v>17700</v>
      </c>
    </row>
    <row r="157" spans="1:6" ht="15.75" x14ac:dyDescent="0.25">
      <c r="A157" s="47"/>
      <c r="B157" s="125" t="s">
        <v>370</v>
      </c>
      <c r="C157" s="125"/>
      <c r="D157" s="125"/>
      <c r="E157" s="177"/>
      <c r="F157" s="121">
        <v>113064</v>
      </c>
    </row>
    <row r="158" spans="1:6" ht="15.75" x14ac:dyDescent="0.25">
      <c r="A158" s="47"/>
      <c r="B158" s="125" t="s">
        <v>352</v>
      </c>
      <c r="C158" s="125"/>
      <c r="D158" s="125"/>
      <c r="E158" s="177"/>
      <c r="F158" s="121">
        <v>35000</v>
      </c>
    </row>
    <row r="159" spans="1:6" ht="15.75" x14ac:dyDescent="0.25">
      <c r="A159" s="47"/>
      <c r="B159" s="125" t="s">
        <v>403</v>
      </c>
      <c r="C159" s="125"/>
      <c r="D159" s="125"/>
      <c r="E159" s="177"/>
      <c r="F159" s="121">
        <v>6240</v>
      </c>
    </row>
    <row r="160" spans="1:6" ht="15.75" x14ac:dyDescent="0.25">
      <c r="A160" s="47"/>
      <c r="B160" s="125" t="s">
        <v>260</v>
      </c>
      <c r="C160" s="125"/>
      <c r="D160" s="125"/>
      <c r="E160" s="184">
        <v>45108</v>
      </c>
      <c r="F160" s="121">
        <v>5890</v>
      </c>
    </row>
    <row r="161" spans="1:6" ht="15.75" x14ac:dyDescent="0.25">
      <c r="A161" s="47"/>
      <c r="B161" s="125" t="s">
        <v>260</v>
      </c>
      <c r="C161" s="125"/>
      <c r="D161" s="125"/>
      <c r="E161" s="184">
        <v>45047</v>
      </c>
      <c r="F161" s="121">
        <v>23360</v>
      </c>
    </row>
    <row r="162" spans="1:6" ht="15.75" x14ac:dyDescent="0.25">
      <c r="A162" s="47"/>
      <c r="B162" s="125" t="s">
        <v>247</v>
      </c>
      <c r="C162" s="57" t="s">
        <v>248</v>
      </c>
      <c r="D162" s="125"/>
      <c r="E162" s="112">
        <v>45215</v>
      </c>
      <c r="F162" s="160">
        <v>52333</v>
      </c>
    </row>
    <row r="163" spans="1:6" ht="15.75" x14ac:dyDescent="0.25">
      <c r="A163" s="47"/>
      <c r="B163" s="125" t="s">
        <v>247</v>
      </c>
      <c r="C163" s="57" t="s">
        <v>248</v>
      </c>
      <c r="D163" s="125"/>
      <c r="E163" s="112">
        <v>45231</v>
      </c>
      <c r="F163" s="160">
        <v>52258</v>
      </c>
    </row>
    <row r="164" spans="1:6" ht="15.75" x14ac:dyDescent="0.25">
      <c r="A164" s="47"/>
      <c r="B164" s="125" t="s">
        <v>247</v>
      </c>
      <c r="C164" s="57" t="s">
        <v>248</v>
      </c>
      <c r="D164" s="125"/>
      <c r="E164" s="112">
        <v>45261</v>
      </c>
      <c r="F164" s="160">
        <v>50000</v>
      </c>
    </row>
    <row r="165" spans="1:6" ht="16.5" thickBot="1" x14ac:dyDescent="0.3">
      <c r="A165" s="47"/>
      <c r="B165" s="125" t="s">
        <v>404</v>
      </c>
      <c r="C165" s="125"/>
      <c r="D165" s="125"/>
      <c r="E165" s="177"/>
      <c r="F165" s="121">
        <v>912207</v>
      </c>
    </row>
    <row r="166" spans="1:6" ht="15.75" x14ac:dyDescent="0.25">
      <c r="A166" s="47"/>
      <c r="B166" s="161" t="s">
        <v>480</v>
      </c>
      <c r="C166" s="161" t="s">
        <v>481</v>
      </c>
      <c r="D166" s="47"/>
      <c r="E166" s="194"/>
      <c r="F166" s="163">
        <v>375</v>
      </c>
    </row>
    <row r="167" spans="1:6" ht="15.75" x14ac:dyDescent="0.25">
      <c r="A167" s="47"/>
      <c r="B167" s="57" t="s">
        <v>482</v>
      </c>
      <c r="C167" s="57" t="s">
        <v>481</v>
      </c>
      <c r="D167" s="47"/>
      <c r="E167" s="120"/>
      <c r="F167" s="129">
        <v>5000</v>
      </c>
    </row>
    <row r="168" spans="1:6" ht="15.75" x14ac:dyDescent="0.25">
      <c r="A168" s="47"/>
      <c r="B168" s="57" t="s">
        <v>483</v>
      </c>
      <c r="C168" s="57" t="s">
        <v>481</v>
      </c>
      <c r="D168" s="47"/>
      <c r="E168" s="120"/>
      <c r="F168" s="129">
        <v>9200</v>
      </c>
    </row>
    <row r="169" spans="1:6" ht="15.75" x14ac:dyDescent="0.25">
      <c r="A169" s="47"/>
      <c r="B169" s="57" t="s">
        <v>372</v>
      </c>
      <c r="C169" s="57" t="s">
        <v>481</v>
      </c>
      <c r="D169" s="47"/>
      <c r="E169" s="120"/>
      <c r="F169" s="129">
        <v>50082.6</v>
      </c>
    </row>
    <row r="170" spans="1:6" ht="15.75" x14ac:dyDescent="0.25">
      <c r="A170" s="47"/>
      <c r="B170" s="57" t="s">
        <v>258</v>
      </c>
      <c r="C170" s="57" t="s">
        <v>481</v>
      </c>
      <c r="D170" s="47"/>
      <c r="E170" s="120"/>
      <c r="F170" s="129">
        <v>1403980</v>
      </c>
    </row>
    <row r="171" spans="1:6" ht="15.75" x14ac:dyDescent="0.25">
      <c r="A171" s="47"/>
      <c r="B171" s="57" t="s">
        <v>484</v>
      </c>
      <c r="C171" s="57" t="s">
        <v>481</v>
      </c>
      <c r="D171" s="47"/>
      <c r="E171" s="120"/>
      <c r="F171" s="129">
        <v>375</v>
      </c>
    </row>
    <row r="172" spans="1:6" ht="16.5" thickBot="1" x14ac:dyDescent="0.3">
      <c r="A172" s="47"/>
      <c r="B172" s="162" t="s">
        <v>485</v>
      </c>
      <c r="C172" s="162" t="s">
        <v>481</v>
      </c>
      <c r="D172" s="47"/>
      <c r="E172" s="195"/>
      <c r="F172" s="164">
        <v>10.45</v>
      </c>
    </row>
    <row r="173" spans="1:6" ht="15.75" x14ac:dyDescent="0.25">
      <c r="A173" s="47"/>
      <c r="B173" s="57" t="s">
        <v>486</v>
      </c>
      <c r="C173" s="57" t="s">
        <v>347</v>
      </c>
      <c r="D173" s="47"/>
      <c r="E173" s="120"/>
      <c r="F173" s="129">
        <v>7300</v>
      </c>
    </row>
    <row r="174" spans="1:6" ht="15.75" x14ac:dyDescent="0.25">
      <c r="A174" s="47"/>
      <c r="B174" s="57" t="s">
        <v>370</v>
      </c>
      <c r="C174" s="57" t="s">
        <v>347</v>
      </c>
      <c r="D174" s="47"/>
      <c r="E174" s="120"/>
      <c r="F174" s="129">
        <v>37688</v>
      </c>
    </row>
    <row r="175" spans="1:6" ht="16.5" thickBot="1" x14ac:dyDescent="0.3">
      <c r="A175" s="47"/>
      <c r="B175" s="57" t="s">
        <v>352</v>
      </c>
      <c r="C175" s="57" t="s">
        <v>347</v>
      </c>
      <c r="D175" s="47"/>
      <c r="E175" s="120"/>
      <c r="F175" s="129">
        <v>15000</v>
      </c>
    </row>
    <row r="176" spans="1:6" ht="16.5" thickBot="1" x14ac:dyDescent="0.3">
      <c r="A176" s="47"/>
      <c r="B176" s="161" t="s">
        <v>348</v>
      </c>
      <c r="C176" s="161" t="s">
        <v>347</v>
      </c>
      <c r="D176" s="47"/>
      <c r="E176" s="194"/>
      <c r="F176" s="163">
        <v>1989.11</v>
      </c>
    </row>
    <row r="177" spans="1:6" ht="16.5" thickBot="1" x14ac:dyDescent="0.3">
      <c r="A177" s="47"/>
      <c r="B177" s="196" t="s">
        <v>487</v>
      </c>
      <c r="C177" s="196" t="s">
        <v>260</v>
      </c>
      <c r="D177" s="197"/>
      <c r="E177" s="198">
        <v>45378</v>
      </c>
      <c r="F177" s="199">
        <v>11700</v>
      </c>
    </row>
    <row r="178" spans="1:6" ht="15.75" x14ac:dyDescent="0.25">
      <c r="A178" s="47"/>
      <c r="B178" s="161" t="s">
        <v>247</v>
      </c>
      <c r="C178" s="161" t="s">
        <v>248</v>
      </c>
      <c r="D178" s="47"/>
      <c r="E178" s="165">
        <v>45299</v>
      </c>
      <c r="F178" s="163">
        <v>50000</v>
      </c>
    </row>
    <row r="179" spans="1:6" ht="15.75" x14ac:dyDescent="0.25">
      <c r="A179" s="47"/>
      <c r="B179" s="57" t="s">
        <v>247</v>
      </c>
      <c r="C179" s="57" t="s">
        <v>248</v>
      </c>
      <c r="D179" s="47"/>
      <c r="E179" s="167">
        <v>45337</v>
      </c>
      <c r="F179" s="129">
        <v>50000</v>
      </c>
    </row>
    <row r="180" spans="1:6" ht="16.5" thickBot="1" x14ac:dyDescent="0.3">
      <c r="A180" s="47"/>
      <c r="B180" s="162" t="s">
        <v>247</v>
      </c>
      <c r="C180" s="162" t="s">
        <v>248</v>
      </c>
      <c r="D180" s="47"/>
      <c r="E180" s="166">
        <v>45364</v>
      </c>
      <c r="F180" s="164">
        <v>50000</v>
      </c>
    </row>
    <row r="181" spans="1:6" ht="15.75" x14ac:dyDescent="0.25">
      <c r="A181" s="47"/>
      <c r="B181" s="161" t="s">
        <v>238</v>
      </c>
      <c r="C181" s="161" t="s">
        <v>239</v>
      </c>
      <c r="D181" s="47"/>
      <c r="E181" s="165">
        <v>45292</v>
      </c>
      <c r="F181" s="163">
        <v>6000</v>
      </c>
    </row>
    <row r="182" spans="1:6" ht="15.75" x14ac:dyDescent="0.25">
      <c r="A182" s="47"/>
      <c r="B182" s="57" t="s">
        <v>238</v>
      </c>
      <c r="C182" s="57" t="s">
        <v>239</v>
      </c>
      <c r="D182" s="47"/>
      <c r="E182" s="167">
        <v>45299</v>
      </c>
      <c r="F182" s="129">
        <v>4000</v>
      </c>
    </row>
    <row r="183" spans="1:6" ht="15.75" x14ac:dyDescent="0.25">
      <c r="A183" s="47"/>
      <c r="B183" s="57" t="s">
        <v>377</v>
      </c>
      <c r="C183" s="57" t="s">
        <v>239</v>
      </c>
      <c r="D183" s="47"/>
      <c r="E183" s="167">
        <v>45306</v>
      </c>
      <c r="F183" s="129">
        <v>3200</v>
      </c>
    </row>
    <row r="184" spans="1:6" ht="15.75" x14ac:dyDescent="0.25">
      <c r="A184" s="47"/>
      <c r="B184" s="57" t="s">
        <v>377</v>
      </c>
      <c r="C184" s="57" t="s">
        <v>239</v>
      </c>
      <c r="D184" s="47"/>
      <c r="E184" s="167">
        <v>45306</v>
      </c>
      <c r="F184" s="129">
        <v>1850</v>
      </c>
    </row>
    <row r="185" spans="1:6" ht="15.75" x14ac:dyDescent="0.25">
      <c r="A185" s="47"/>
      <c r="B185" s="57" t="s">
        <v>488</v>
      </c>
      <c r="C185" s="57" t="s">
        <v>239</v>
      </c>
      <c r="D185" s="47"/>
      <c r="E185" s="167">
        <v>45323</v>
      </c>
      <c r="F185" s="129">
        <v>120400</v>
      </c>
    </row>
    <row r="186" spans="1:6" ht="15.75" x14ac:dyDescent="0.25">
      <c r="A186" s="47"/>
      <c r="B186" s="57" t="s">
        <v>488</v>
      </c>
      <c r="C186" s="57" t="s">
        <v>239</v>
      </c>
      <c r="D186" s="47"/>
      <c r="E186" s="167">
        <v>45323</v>
      </c>
      <c r="F186" s="129">
        <v>94600</v>
      </c>
    </row>
    <row r="187" spans="1:6" ht="15.75" x14ac:dyDescent="0.25">
      <c r="A187" s="47"/>
      <c r="B187" s="57" t="s">
        <v>238</v>
      </c>
      <c r="C187" s="57" t="s">
        <v>239</v>
      </c>
      <c r="D187" s="47"/>
      <c r="E187" s="167">
        <v>45337</v>
      </c>
      <c r="F187" s="129">
        <v>21200</v>
      </c>
    </row>
    <row r="188" spans="1:6" ht="15.75" x14ac:dyDescent="0.25">
      <c r="A188" s="47"/>
      <c r="B188" s="57" t="s">
        <v>382</v>
      </c>
      <c r="C188" s="57" t="s">
        <v>239</v>
      </c>
      <c r="D188" s="47"/>
      <c r="E188" s="167">
        <v>45337</v>
      </c>
      <c r="F188" s="129">
        <v>234000</v>
      </c>
    </row>
    <row r="189" spans="1:6" ht="15.75" x14ac:dyDescent="0.25">
      <c r="A189" s="47"/>
      <c r="B189" s="57" t="s">
        <v>488</v>
      </c>
      <c r="C189" s="57" t="s">
        <v>239</v>
      </c>
      <c r="D189" s="47"/>
      <c r="E189" s="167">
        <v>45352</v>
      </c>
      <c r="F189" s="129">
        <v>47300</v>
      </c>
    </row>
    <row r="190" spans="1:6" ht="15.75" x14ac:dyDescent="0.25">
      <c r="A190" s="47"/>
      <c r="B190" s="57" t="s">
        <v>488</v>
      </c>
      <c r="C190" s="57" t="s">
        <v>239</v>
      </c>
      <c r="D190" s="47"/>
      <c r="E190" s="167">
        <v>45352</v>
      </c>
      <c r="F190" s="129">
        <v>94600</v>
      </c>
    </row>
    <row r="191" spans="1:6" ht="15.75" x14ac:dyDescent="0.25">
      <c r="A191" s="47"/>
      <c r="B191" s="57" t="s">
        <v>377</v>
      </c>
      <c r="C191" s="57" t="s">
        <v>239</v>
      </c>
      <c r="D191" s="47"/>
      <c r="E191" s="167">
        <v>45366</v>
      </c>
      <c r="F191" s="129">
        <v>1850</v>
      </c>
    </row>
    <row r="192" spans="1:6" ht="15.75" x14ac:dyDescent="0.25">
      <c r="A192" s="47"/>
      <c r="B192" s="57" t="s">
        <v>377</v>
      </c>
      <c r="C192" s="57" t="s">
        <v>239</v>
      </c>
      <c r="D192" s="47"/>
      <c r="E192" s="167">
        <v>45366</v>
      </c>
      <c r="F192" s="129">
        <v>1850</v>
      </c>
    </row>
    <row r="193" spans="1:6" ht="15.75" x14ac:dyDescent="0.25">
      <c r="A193" s="47"/>
      <c r="B193" s="57" t="s">
        <v>238</v>
      </c>
      <c r="C193" s="57" t="s">
        <v>239</v>
      </c>
      <c r="D193" s="47"/>
      <c r="E193" s="167">
        <v>45378</v>
      </c>
      <c r="F193" s="129">
        <v>5000</v>
      </c>
    </row>
    <row r="194" spans="1:6" ht="15.75" x14ac:dyDescent="0.25">
      <c r="A194" s="47"/>
      <c r="B194" s="57" t="s">
        <v>489</v>
      </c>
      <c r="C194" s="57" t="s">
        <v>239</v>
      </c>
      <c r="D194" s="47"/>
      <c r="E194" s="167">
        <v>45379</v>
      </c>
      <c r="F194" s="129">
        <v>29800</v>
      </c>
    </row>
    <row r="195" spans="1:6" ht="15.75" x14ac:dyDescent="0.25">
      <c r="A195" s="47"/>
      <c r="B195" s="57" t="s">
        <v>489</v>
      </c>
      <c r="C195" s="57" t="s">
        <v>239</v>
      </c>
      <c r="D195" s="47"/>
      <c r="E195" s="167">
        <v>45379</v>
      </c>
      <c r="F195" s="129">
        <v>29000</v>
      </c>
    </row>
    <row r="196" spans="1:6" ht="15.75" x14ac:dyDescent="0.25">
      <c r="A196" s="47"/>
      <c r="B196" s="57" t="s">
        <v>490</v>
      </c>
      <c r="C196" s="57" t="s">
        <v>239</v>
      </c>
      <c r="D196" s="47"/>
      <c r="E196" s="167">
        <v>45381</v>
      </c>
      <c r="F196" s="129">
        <v>221100</v>
      </c>
    </row>
    <row r="197" spans="1:6" ht="16.5" thickBot="1" x14ac:dyDescent="0.3">
      <c r="A197" s="47"/>
      <c r="B197" s="162" t="s">
        <v>238</v>
      </c>
      <c r="C197" s="162" t="s">
        <v>239</v>
      </c>
      <c r="D197" s="47"/>
      <c r="E197" s="166">
        <v>45382</v>
      </c>
      <c r="F197" s="164">
        <v>3000</v>
      </c>
    </row>
    <row r="198" spans="1:6" ht="15.75" x14ac:dyDescent="0.25">
      <c r="A198" s="47"/>
      <c r="B198" s="161" t="s">
        <v>12</v>
      </c>
      <c r="C198" s="161"/>
      <c r="D198" s="161"/>
      <c r="E198" s="165">
        <v>45296</v>
      </c>
      <c r="F198" s="121">
        <v>27832</v>
      </c>
    </row>
    <row r="199" spans="1:6" ht="15.75" x14ac:dyDescent="0.25">
      <c r="A199" s="47"/>
      <c r="B199" s="57" t="s">
        <v>12</v>
      </c>
      <c r="C199" s="57"/>
      <c r="D199" s="57"/>
      <c r="E199" s="167">
        <v>45296</v>
      </c>
      <c r="F199" s="121">
        <v>38965</v>
      </c>
    </row>
    <row r="200" spans="1:6" ht="15.75" x14ac:dyDescent="0.25">
      <c r="A200" s="47"/>
      <c r="B200" s="57" t="s">
        <v>12</v>
      </c>
      <c r="C200" s="57"/>
      <c r="D200" s="57"/>
      <c r="E200" s="167">
        <v>45296</v>
      </c>
      <c r="F200" s="121">
        <v>38965</v>
      </c>
    </row>
    <row r="201" spans="1:6" ht="15.75" x14ac:dyDescent="0.25">
      <c r="A201" s="47"/>
      <c r="B201" s="57" t="s">
        <v>12</v>
      </c>
      <c r="C201" s="57"/>
      <c r="D201" s="57"/>
      <c r="E201" s="167">
        <v>45302</v>
      </c>
      <c r="F201" s="121">
        <v>300190</v>
      </c>
    </row>
    <row r="202" spans="1:6" ht="15.75" x14ac:dyDescent="0.25">
      <c r="A202" s="47"/>
      <c r="B202" s="57" t="s">
        <v>12</v>
      </c>
      <c r="C202" s="57"/>
      <c r="D202" s="57"/>
      <c r="E202" s="167">
        <v>45307</v>
      </c>
      <c r="F202" s="121">
        <v>94880</v>
      </c>
    </row>
    <row r="203" spans="1:6" ht="15.75" x14ac:dyDescent="0.25">
      <c r="A203" s="47"/>
      <c r="B203" s="57" t="s">
        <v>12</v>
      </c>
      <c r="C203" s="57"/>
      <c r="D203" s="57"/>
      <c r="E203" s="167">
        <v>45362</v>
      </c>
      <c r="F203" s="121">
        <v>265530</v>
      </c>
    </row>
    <row r="204" spans="1:6" ht="15.75" x14ac:dyDescent="0.25">
      <c r="A204" s="47"/>
      <c r="B204" s="57" t="s">
        <v>12</v>
      </c>
      <c r="C204" s="57"/>
      <c r="D204" s="57"/>
      <c r="E204" s="167">
        <v>45373</v>
      </c>
      <c r="F204" s="121">
        <v>266630</v>
      </c>
    </row>
    <row r="205" spans="1:6" ht="16.5" thickBot="1" x14ac:dyDescent="0.3">
      <c r="A205" s="47"/>
      <c r="B205" s="162" t="s">
        <v>12</v>
      </c>
      <c r="C205" s="162"/>
      <c r="D205" s="200"/>
      <c r="E205" s="166">
        <v>45373</v>
      </c>
      <c r="F205" s="121">
        <v>175500</v>
      </c>
    </row>
    <row r="206" spans="1:6" ht="15.75" x14ac:dyDescent="0.25">
      <c r="A206" s="47"/>
      <c r="B206" s="57" t="s">
        <v>491</v>
      </c>
      <c r="C206" s="57" t="s">
        <v>253</v>
      </c>
      <c r="D206" s="125"/>
      <c r="E206" s="190">
        <v>45315</v>
      </c>
      <c r="F206" s="121">
        <v>233307</v>
      </c>
    </row>
    <row r="207" spans="1:6" ht="15.75" x14ac:dyDescent="0.25">
      <c r="A207" s="47"/>
      <c r="B207" s="57" t="s">
        <v>491</v>
      </c>
      <c r="C207" s="57" t="s">
        <v>253</v>
      </c>
      <c r="D207" s="125"/>
      <c r="E207" s="167">
        <v>45351</v>
      </c>
      <c r="F207" s="121">
        <v>207860</v>
      </c>
    </row>
    <row r="208" spans="1:6" ht="16.5" thickBot="1" x14ac:dyDescent="0.3">
      <c r="A208" s="47"/>
      <c r="B208" s="57" t="s">
        <v>491</v>
      </c>
      <c r="C208" s="57" t="s">
        <v>253</v>
      </c>
      <c r="D208" s="125"/>
      <c r="E208" s="167">
        <v>45378</v>
      </c>
      <c r="F208" s="121">
        <v>175858</v>
      </c>
    </row>
    <row r="209" spans="1:6" ht="16.5" thickBot="1" x14ac:dyDescent="0.3">
      <c r="A209" s="47"/>
      <c r="B209" s="196" t="s">
        <v>492</v>
      </c>
      <c r="C209" s="196"/>
      <c r="D209" s="197"/>
      <c r="E209" s="198">
        <v>45295</v>
      </c>
      <c r="F209" s="199">
        <v>20390</v>
      </c>
    </row>
    <row r="210" spans="1:6" ht="15.75" x14ac:dyDescent="0.25">
      <c r="A210" s="47"/>
      <c r="B210" s="161" t="s">
        <v>499</v>
      </c>
      <c r="C210" s="125"/>
      <c r="D210" s="47"/>
      <c r="E210" s="206"/>
      <c r="F210" s="163">
        <v>51000</v>
      </c>
    </row>
    <row r="211" spans="1:6" ht="15.75" x14ac:dyDescent="0.25">
      <c r="A211" s="47"/>
      <c r="B211" s="57" t="s">
        <v>500</v>
      </c>
      <c r="C211" s="125"/>
      <c r="D211" s="47"/>
      <c r="E211" s="206"/>
      <c r="F211" s="129">
        <v>75750</v>
      </c>
    </row>
    <row r="212" spans="1:6" ht="15.75" x14ac:dyDescent="0.25">
      <c r="A212" s="47"/>
      <c r="B212" s="57" t="s">
        <v>501</v>
      </c>
      <c r="C212" s="125"/>
      <c r="D212" s="47"/>
      <c r="E212" s="206"/>
      <c r="F212" s="129">
        <v>51500</v>
      </c>
    </row>
    <row r="213" spans="1:6" ht="15.75" x14ac:dyDescent="0.25">
      <c r="A213" s="47"/>
      <c r="B213" s="57" t="s">
        <v>502</v>
      </c>
      <c r="C213" s="125"/>
      <c r="D213" s="47"/>
      <c r="E213" s="206"/>
      <c r="F213" s="129">
        <v>84500</v>
      </c>
    </row>
    <row r="214" spans="1:6" ht="15.75" x14ac:dyDescent="0.25">
      <c r="A214" s="47"/>
      <c r="B214" s="57" t="s">
        <v>503</v>
      </c>
      <c r="C214" s="125"/>
      <c r="D214" s="47"/>
      <c r="E214" s="206"/>
      <c r="F214" s="129">
        <v>51500</v>
      </c>
    </row>
    <row r="215" spans="1:6" ht="15.75" x14ac:dyDescent="0.25">
      <c r="A215" s="47"/>
      <c r="B215" s="57" t="s">
        <v>504</v>
      </c>
      <c r="C215" s="125"/>
      <c r="D215" s="47"/>
      <c r="E215" s="206"/>
      <c r="F215" s="129">
        <v>27250</v>
      </c>
    </row>
    <row r="216" spans="1:6" ht="15.75" x14ac:dyDescent="0.25">
      <c r="A216" s="47"/>
      <c r="B216" s="57" t="s">
        <v>505</v>
      </c>
      <c r="C216" s="125"/>
      <c r="D216" s="47"/>
      <c r="E216" s="206"/>
      <c r="F216" s="129">
        <v>20500</v>
      </c>
    </row>
    <row r="217" spans="1:6" ht="15.75" x14ac:dyDescent="0.25">
      <c r="A217" s="47"/>
      <c r="B217" s="57" t="s">
        <v>506</v>
      </c>
      <c r="C217" s="125"/>
      <c r="D217" s="47"/>
      <c r="E217" s="206"/>
      <c r="F217" s="129">
        <v>31000</v>
      </c>
    </row>
    <row r="218" spans="1:6" ht="16.5" thickBot="1" x14ac:dyDescent="0.3">
      <c r="A218" s="47"/>
      <c r="B218" s="162" t="s">
        <v>507</v>
      </c>
      <c r="C218" s="125"/>
      <c r="D218" s="47"/>
      <c r="E218" s="206"/>
      <c r="F218" s="164">
        <v>17000</v>
      </c>
    </row>
    <row r="219" spans="1:6" ht="16.5" thickBot="1" x14ac:dyDescent="0.3">
      <c r="A219" s="47"/>
      <c r="B219" s="196" t="s">
        <v>508</v>
      </c>
      <c r="C219" s="125"/>
      <c r="D219" s="47"/>
      <c r="E219" s="206"/>
      <c r="F219" s="199">
        <v>2500</v>
      </c>
    </row>
    <row r="220" spans="1:6" ht="15.75" x14ac:dyDescent="0.25">
      <c r="A220" s="47"/>
      <c r="B220" s="57" t="s">
        <v>348</v>
      </c>
      <c r="C220" s="125"/>
      <c r="D220" s="47"/>
      <c r="E220" s="206"/>
      <c r="F220" s="129">
        <v>460.2</v>
      </c>
    </row>
    <row r="221" spans="1:6" ht="16.5" thickBot="1" x14ac:dyDescent="0.3">
      <c r="A221" s="47"/>
      <c r="B221" s="162" t="s">
        <v>352</v>
      </c>
      <c r="C221" s="125"/>
      <c r="D221" s="47"/>
      <c r="E221" s="206"/>
      <c r="F221" s="129">
        <v>5000</v>
      </c>
    </row>
    <row r="222" spans="1:6" ht="15.75" x14ac:dyDescent="0.25">
      <c r="A222" s="47"/>
      <c r="B222" s="161" t="s">
        <v>12</v>
      </c>
      <c r="C222" s="125"/>
      <c r="D222" s="47"/>
      <c r="E222" s="206"/>
      <c r="F222" s="129">
        <v>215630</v>
      </c>
    </row>
    <row r="223" spans="1:6" ht="15.75" x14ac:dyDescent="0.25">
      <c r="A223" s="47"/>
      <c r="B223" s="57" t="s">
        <v>12</v>
      </c>
      <c r="C223" s="125"/>
      <c r="D223" s="47"/>
      <c r="E223" s="206"/>
      <c r="F223" s="129">
        <v>90950</v>
      </c>
    </row>
    <row r="224" spans="1:6" ht="16.5" thickBot="1" x14ac:dyDescent="0.3">
      <c r="A224" s="47"/>
      <c r="B224" s="162" t="s">
        <v>12</v>
      </c>
      <c r="C224" s="125"/>
      <c r="D224" s="47"/>
      <c r="E224" s="206"/>
      <c r="F224" s="129">
        <v>7610</v>
      </c>
    </row>
    <row r="225" spans="1:6" ht="16.5" thickBot="1" x14ac:dyDescent="0.3">
      <c r="A225" s="47"/>
      <c r="B225" s="196" t="s">
        <v>253</v>
      </c>
      <c r="C225" s="125"/>
      <c r="D225" s="47"/>
      <c r="E225" s="206"/>
      <c r="F225" s="129">
        <v>105615</v>
      </c>
    </row>
    <row r="226" spans="1:6" ht="16.5" thickBot="1" x14ac:dyDescent="0.3">
      <c r="A226" s="47"/>
      <c r="B226" s="196" t="s">
        <v>260</v>
      </c>
      <c r="C226" s="125"/>
      <c r="D226" s="47"/>
      <c r="E226" s="206"/>
      <c r="F226" s="129">
        <v>17400</v>
      </c>
    </row>
    <row r="227" spans="1:6" ht="15.75" x14ac:dyDescent="0.25">
      <c r="A227" s="47"/>
      <c r="B227" s="161" t="s">
        <v>509</v>
      </c>
      <c r="C227" s="125"/>
      <c r="D227" s="47"/>
      <c r="E227" s="165">
        <v>45416</v>
      </c>
      <c r="F227" s="129">
        <v>51000</v>
      </c>
    </row>
    <row r="228" spans="1:6" ht="15.75" x14ac:dyDescent="0.25">
      <c r="A228" s="47"/>
      <c r="B228" s="57" t="s">
        <v>510</v>
      </c>
      <c r="C228" s="125"/>
      <c r="D228" s="47"/>
      <c r="E228" s="167">
        <v>45416</v>
      </c>
      <c r="F228" s="129">
        <v>75750</v>
      </c>
    </row>
    <row r="229" spans="1:6" ht="15.75" x14ac:dyDescent="0.25">
      <c r="A229" s="47"/>
      <c r="B229" s="57" t="s">
        <v>511</v>
      </c>
      <c r="C229" s="125"/>
      <c r="D229" s="47"/>
      <c r="E229" s="167">
        <v>45416</v>
      </c>
      <c r="F229" s="129">
        <v>51500</v>
      </c>
    </row>
    <row r="230" spans="1:6" ht="15.75" x14ac:dyDescent="0.25">
      <c r="A230" s="47"/>
      <c r="B230" s="57" t="s">
        <v>512</v>
      </c>
      <c r="C230" s="125"/>
      <c r="D230" s="47"/>
      <c r="E230" s="167">
        <v>45416</v>
      </c>
      <c r="F230" s="129">
        <v>84500</v>
      </c>
    </row>
    <row r="231" spans="1:6" ht="15.75" x14ac:dyDescent="0.25">
      <c r="A231" s="47"/>
      <c r="B231" s="57" t="s">
        <v>513</v>
      </c>
      <c r="C231" s="125"/>
      <c r="D231" s="47"/>
      <c r="E231" s="167">
        <v>45416</v>
      </c>
      <c r="F231" s="129">
        <v>51500</v>
      </c>
    </row>
    <row r="232" spans="1:6" ht="15.75" x14ac:dyDescent="0.25">
      <c r="A232" s="47"/>
      <c r="B232" s="57" t="s">
        <v>514</v>
      </c>
      <c r="C232" s="125"/>
      <c r="D232" s="47"/>
      <c r="E232" s="167">
        <v>45416</v>
      </c>
      <c r="F232" s="129">
        <v>27250</v>
      </c>
    </row>
    <row r="233" spans="1:6" ht="15.75" x14ac:dyDescent="0.25">
      <c r="A233" s="47"/>
      <c r="B233" s="57" t="s">
        <v>515</v>
      </c>
      <c r="C233" s="125"/>
      <c r="D233" s="47"/>
      <c r="E233" s="167">
        <v>45416</v>
      </c>
      <c r="F233" s="129">
        <v>20500</v>
      </c>
    </row>
    <row r="234" spans="1:6" ht="15.75" x14ac:dyDescent="0.25">
      <c r="A234" s="47"/>
      <c r="B234" s="57" t="s">
        <v>516</v>
      </c>
      <c r="C234" s="125"/>
      <c r="D234" s="47"/>
      <c r="E234" s="167">
        <v>45416</v>
      </c>
      <c r="F234" s="129">
        <v>31000</v>
      </c>
    </row>
    <row r="235" spans="1:6" ht="16.5" thickBot="1" x14ac:dyDescent="0.3">
      <c r="A235" s="47"/>
      <c r="B235" s="162" t="s">
        <v>517</v>
      </c>
      <c r="C235" s="125"/>
      <c r="D235" s="47"/>
      <c r="E235" s="166">
        <v>45420</v>
      </c>
      <c r="F235" s="129">
        <v>17000</v>
      </c>
    </row>
    <row r="236" spans="1:6" ht="15.75" x14ac:dyDescent="0.25">
      <c r="A236" s="47"/>
      <c r="B236" s="161" t="s">
        <v>348</v>
      </c>
      <c r="C236" s="125" t="s">
        <v>347</v>
      </c>
      <c r="D236" s="203"/>
      <c r="E236" s="207"/>
      <c r="F236" s="129">
        <v>1420.72</v>
      </c>
    </row>
    <row r="237" spans="1:6" ht="15.75" x14ac:dyDescent="0.25">
      <c r="A237" s="47"/>
      <c r="B237" s="57" t="s">
        <v>486</v>
      </c>
      <c r="C237" s="125" t="s">
        <v>347</v>
      </c>
      <c r="D237" s="50"/>
      <c r="E237" s="207"/>
      <c r="F237" s="129">
        <v>12900</v>
      </c>
    </row>
    <row r="238" spans="1:6" ht="15.75" x14ac:dyDescent="0.25">
      <c r="A238" s="47"/>
      <c r="B238" s="57" t="s">
        <v>370</v>
      </c>
      <c r="C238" s="125" t="s">
        <v>347</v>
      </c>
      <c r="D238" s="50"/>
      <c r="E238" s="207"/>
      <c r="F238" s="129">
        <v>18844</v>
      </c>
    </row>
    <row r="239" spans="1:6" ht="16.5" thickBot="1" x14ac:dyDescent="0.3">
      <c r="A239" s="47"/>
      <c r="B239" s="162" t="s">
        <v>352</v>
      </c>
      <c r="C239" s="125" t="s">
        <v>347</v>
      </c>
      <c r="D239" s="204"/>
      <c r="E239" s="207"/>
      <c r="F239" s="129">
        <v>10000</v>
      </c>
    </row>
    <row r="240" spans="1:6" ht="15.75" x14ac:dyDescent="0.25">
      <c r="A240" s="47"/>
      <c r="B240" s="161" t="s">
        <v>373</v>
      </c>
      <c r="C240" s="161"/>
      <c r="D240" s="47"/>
      <c r="E240" s="194"/>
      <c r="F240" s="121">
        <v>145988</v>
      </c>
    </row>
    <row r="241" spans="1:6" ht="16.5" thickBot="1" x14ac:dyDescent="0.3">
      <c r="A241" s="47"/>
      <c r="B241" s="162" t="s">
        <v>373</v>
      </c>
      <c r="C241" s="162"/>
      <c r="D241" s="47"/>
      <c r="E241" s="195"/>
      <c r="F241" s="121">
        <v>3816066</v>
      </c>
    </row>
    <row r="242" spans="1:6" ht="16.5" thickBot="1" x14ac:dyDescent="0.3">
      <c r="A242" s="47"/>
      <c r="B242" s="196" t="s">
        <v>260</v>
      </c>
      <c r="C242" s="125"/>
      <c r="D242" s="47"/>
      <c r="E242" s="206"/>
      <c r="F242" s="199">
        <v>10440</v>
      </c>
    </row>
    <row r="243" spans="1:6" ht="16.5" thickBot="1" x14ac:dyDescent="0.3">
      <c r="A243" s="47"/>
      <c r="B243" s="196" t="s">
        <v>491</v>
      </c>
      <c r="C243" s="196" t="s">
        <v>253</v>
      </c>
      <c r="D243" s="197"/>
      <c r="E243" s="208"/>
      <c r="F243" s="199">
        <v>99482</v>
      </c>
    </row>
    <row r="244" spans="1:6" ht="16.5" thickBot="1" x14ac:dyDescent="0.3">
      <c r="A244" s="47"/>
      <c r="B244" s="196" t="s">
        <v>247</v>
      </c>
      <c r="C244" s="196" t="s">
        <v>248</v>
      </c>
      <c r="D244" s="197"/>
      <c r="E244" s="208"/>
      <c r="F244" s="199">
        <v>77000</v>
      </c>
    </row>
    <row r="245" spans="1:6" ht="16.5" thickBot="1" x14ac:dyDescent="0.3">
      <c r="A245" s="47"/>
      <c r="B245" s="215" t="s">
        <v>12</v>
      </c>
      <c r="C245" s="125"/>
      <c r="D245" s="47"/>
      <c r="E245" s="206"/>
      <c r="F245" s="114">
        <v>504270</v>
      </c>
    </row>
    <row r="246" spans="1:6" ht="15.75" x14ac:dyDescent="0.25">
      <c r="A246" s="47"/>
      <c r="B246" s="125" t="s">
        <v>253</v>
      </c>
      <c r="C246" s="125"/>
      <c r="D246" s="47"/>
      <c r="E246" s="206"/>
      <c r="F246" s="114">
        <v>413683</v>
      </c>
    </row>
    <row r="247" spans="1:6" ht="16.5" thickBot="1" x14ac:dyDescent="0.3">
      <c r="A247" s="47"/>
      <c r="B247" s="125" t="s">
        <v>404</v>
      </c>
      <c r="C247" s="125"/>
      <c r="D247" s="47"/>
      <c r="E247" s="206"/>
      <c r="F247" s="114">
        <v>787813</v>
      </c>
    </row>
    <row r="248" spans="1:6" ht="15.75" x14ac:dyDescent="0.25">
      <c r="A248" s="47"/>
      <c r="B248" s="161" t="s">
        <v>487</v>
      </c>
      <c r="C248" s="125" t="s">
        <v>260</v>
      </c>
      <c r="D248" s="203"/>
      <c r="E248" s="207"/>
      <c r="F248" s="163">
        <v>73120</v>
      </c>
    </row>
    <row r="249" spans="1:6" ht="15.75" x14ac:dyDescent="0.25">
      <c r="A249" s="47"/>
      <c r="B249" s="57" t="s">
        <v>247</v>
      </c>
      <c r="C249" s="125" t="s">
        <v>248</v>
      </c>
      <c r="D249" s="50"/>
      <c r="E249" s="207"/>
      <c r="F249" s="129">
        <v>296667</v>
      </c>
    </row>
    <row r="250" spans="1:6" ht="15.75" x14ac:dyDescent="0.25">
      <c r="A250" s="47"/>
      <c r="B250" s="216" t="s">
        <v>348</v>
      </c>
      <c r="C250" s="216" t="s">
        <v>348</v>
      </c>
      <c r="D250" s="47"/>
      <c r="E250" s="207"/>
      <c r="F250" s="209">
        <v>1970.6</v>
      </c>
    </row>
    <row r="251" spans="1:6" ht="15.75" x14ac:dyDescent="0.25">
      <c r="A251" s="47"/>
      <c r="B251" s="216" t="s">
        <v>486</v>
      </c>
      <c r="C251" s="216" t="s">
        <v>486</v>
      </c>
      <c r="D251" s="47"/>
      <c r="E251" s="207"/>
      <c r="F251" s="209">
        <v>10000</v>
      </c>
    </row>
    <row r="252" spans="1:6" ht="15.75" x14ac:dyDescent="0.25">
      <c r="A252" s="47"/>
      <c r="B252" s="216" t="s">
        <v>254</v>
      </c>
      <c r="C252" s="216" t="s">
        <v>254</v>
      </c>
      <c r="D252" s="47"/>
      <c r="E252" s="207"/>
      <c r="F252" s="209">
        <v>400</v>
      </c>
    </row>
    <row r="253" spans="1:6" ht="15.75" x14ac:dyDescent="0.25">
      <c r="A253" s="47"/>
      <c r="B253" s="216" t="s">
        <v>352</v>
      </c>
      <c r="C253" s="216" t="s">
        <v>352</v>
      </c>
      <c r="D253" s="47"/>
      <c r="E253" s="207"/>
      <c r="F253" s="209">
        <v>15000</v>
      </c>
    </row>
    <row r="254" spans="1:6" ht="15.75" x14ac:dyDescent="0.25">
      <c r="A254" s="47"/>
      <c r="B254" s="216" t="s">
        <v>544</v>
      </c>
      <c r="C254" s="216" t="s">
        <v>544</v>
      </c>
      <c r="D254" s="47"/>
      <c r="E254" s="207"/>
      <c r="F254" s="209">
        <v>262500</v>
      </c>
    </row>
    <row r="255" spans="1:6" ht="15.75" x14ac:dyDescent="0.25">
      <c r="A255" s="47"/>
      <c r="B255" s="216" t="s">
        <v>353</v>
      </c>
      <c r="C255" s="216" t="s">
        <v>353</v>
      </c>
      <c r="D255" s="47"/>
      <c r="E255" s="207"/>
      <c r="F255" s="209">
        <v>80850</v>
      </c>
    </row>
    <row r="256" spans="1:6" ht="16.5" thickBot="1" x14ac:dyDescent="0.3">
      <c r="A256" s="47"/>
      <c r="B256" s="216" t="s">
        <v>485</v>
      </c>
      <c r="C256" s="216" t="s">
        <v>485</v>
      </c>
      <c r="D256" s="47"/>
      <c r="E256" s="207"/>
      <c r="F256" s="209">
        <v>5</v>
      </c>
    </row>
    <row r="257" spans="1:6" ht="15.75" x14ac:dyDescent="0.25">
      <c r="A257" s="47"/>
      <c r="B257" s="191" t="s">
        <v>545</v>
      </c>
      <c r="C257" s="161" t="s">
        <v>258</v>
      </c>
      <c r="D257" s="203"/>
      <c r="E257" s="130">
        <v>45474</v>
      </c>
      <c r="F257" s="217">
        <v>51000</v>
      </c>
    </row>
    <row r="258" spans="1:6" ht="15.75" x14ac:dyDescent="0.25">
      <c r="A258" s="47"/>
      <c r="B258" s="192" t="s">
        <v>546</v>
      </c>
      <c r="C258" s="57" t="s">
        <v>258</v>
      </c>
      <c r="D258" s="50"/>
      <c r="E258" s="132">
        <v>45474</v>
      </c>
      <c r="F258" s="218">
        <v>75750</v>
      </c>
    </row>
    <row r="259" spans="1:6" ht="15.75" x14ac:dyDescent="0.25">
      <c r="A259" s="47"/>
      <c r="B259" s="192" t="s">
        <v>547</v>
      </c>
      <c r="C259" s="57" t="s">
        <v>258</v>
      </c>
      <c r="D259" s="50"/>
      <c r="E259" s="132">
        <v>45474</v>
      </c>
      <c r="F259" s="218">
        <v>51500</v>
      </c>
    </row>
    <row r="260" spans="1:6" ht="15.75" x14ac:dyDescent="0.25">
      <c r="A260" s="47"/>
      <c r="B260" s="192" t="s">
        <v>548</v>
      </c>
      <c r="C260" s="57" t="s">
        <v>258</v>
      </c>
      <c r="D260" s="50"/>
      <c r="E260" s="132">
        <v>45474</v>
      </c>
      <c r="F260" s="218">
        <v>84500</v>
      </c>
    </row>
    <row r="261" spans="1:6" ht="15.75" x14ac:dyDescent="0.25">
      <c r="A261" s="47"/>
      <c r="B261" s="192" t="s">
        <v>549</v>
      </c>
      <c r="C261" s="57" t="s">
        <v>258</v>
      </c>
      <c r="D261" s="50"/>
      <c r="E261" s="132">
        <v>45474</v>
      </c>
      <c r="F261" s="218">
        <v>51500</v>
      </c>
    </row>
    <row r="262" spans="1:6" ht="15.75" x14ac:dyDescent="0.25">
      <c r="A262" s="47"/>
      <c r="B262" s="192" t="s">
        <v>550</v>
      </c>
      <c r="C262" s="57" t="s">
        <v>258</v>
      </c>
      <c r="D262" s="50"/>
      <c r="E262" s="132">
        <v>45474</v>
      </c>
      <c r="F262" s="218">
        <v>27250</v>
      </c>
    </row>
    <row r="263" spans="1:6" ht="15.75" x14ac:dyDescent="0.25">
      <c r="A263" s="47"/>
      <c r="B263" s="192" t="s">
        <v>551</v>
      </c>
      <c r="C263" s="57" t="s">
        <v>258</v>
      </c>
      <c r="D263" s="50"/>
      <c r="E263" s="132">
        <v>45474</v>
      </c>
      <c r="F263" s="218">
        <v>20500</v>
      </c>
    </row>
    <row r="264" spans="1:6" ht="15.75" x14ac:dyDescent="0.25">
      <c r="A264" s="47"/>
      <c r="B264" s="192" t="s">
        <v>552</v>
      </c>
      <c r="C264" s="57" t="s">
        <v>258</v>
      </c>
      <c r="D264" s="50"/>
      <c r="E264" s="132">
        <v>45474</v>
      </c>
      <c r="F264" s="218">
        <v>17000</v>
      </c>
    </row>
    <row r="265" spans="1:6" ht="15.75" x14ac:dyDescent="0.25">
      <c r="A265" s="47"/>
      <c r="B265" s="192" t="s">
        <v>553</v>
      </c>
      <c r="C265" s="57" t="s">
        <v>258</v>
      </c>
      <c r="D265" s="50"/>
      <c r="E265" s="132">
        <v>45474</v>
      </c>
      <c r="F265" s="218">
        <v>31000</v>
      </c>
    </row>
    <row r="266" spans="1:6" ht="15.75" x14ac:dyDescent="0.25">
      <c r="A266" s="47"/>
      <c r="B266" s="192" t="s">
        <v>554</v>
      </c>
      <c r="C266" s="57" t="s">
        <v>258</v>
      </c>
      <c r="D266" s="50"/>
      <c r="E266" s="132">
        <v>45505</v>
      </c>
      <c r="F266" s="218">
        <v>51000</v>
      </c>
    </row>
    <row r="267" spans="1:6" ht="15.75" x14ac:dyDescent="0.25">
      <c r="A267" s="47"/>
      <c r="B267" s="192" t="s">
        <v>555</v>
      </c>
      <c r="C267" s="57" t="s">
        <v>258</v>
      </c>
      <c r="D267" s="50"/>
      <c r="E267" s="132">
        <v>45505</v>
      </c>
      <c r="F267" s="218">
        <v>75750</v>
      </c>
    </row>
    <row r="268" spans="1:6" ht="15.75" x14ac:dyDescent="0.25">
      <c r="A268" s="47"/>
      <c r="B268" s="192" t="s">
        <v>556</v>
      </c>
      <c r="C268" s="57" t="s">
        <v>258</v>
      </c>
      <c r="D268" s="50"/>
      <c r="E268" s="132">
        <v>45505</v>
      </c>
      <c r="F268" s="218">
        <v>51500</v>
      </c>
    </row>
    <row r="269" spans="1:6" ht="15.75" x14ac:dyDescent="0.25">
      <c r="A269" s="47"/>
      <c r="B269" s="192" t="s">
        <v>557</v>
      </c>
      <c r="C269" s="57" t="s">
        <v>258</v>
      </c>
      <c r="D269" s="50"/>
      <c r="E269" s="132">
        <v>45505</v>
      </c>
      <c r="F269" s="218">
        <v>84500</v>
      </c>
    </row>
    <row r="270" spans="1:6" ht="15.75" x14ac:dyDescent="0.25">
      <c r="A270" s="47"/>
      <c r="B270" s="192" t="s">
        <v>558</v>
      </c>
      <c r="C270" s="57" t="s">
        <v>258</v>
      </c>
      <c r="D270" s="50"/>
      <c r="E270" s="132">
        <v>45505</v>
      </c>
      <c r="F270" s="218">
        <v>56500</v>
      </c>
    </row>
    <row r="271" spans="1:6" ht="15.75" x14ac:dyDescent="0.25">
      <c r="A271" s="47"/>
      <c r="B271" s="192" t="s">
        <v>559</v>
      </c>
      <c r="C271" s="57" t="s">
        <v>258</v>
      </c>
      <c r="D271" s="50"/>
      <c r="E271" s="132">
        <v>45505</v>
      </c>
      <c r="F271" s="218">
        <v>27250</v>
      </c>
    </row>
    <row r="272" spans="1:6" ht="15.75" x14ac:dyDescent="0.25">
      <c r="A272" s="47"/>
      <c r="B272" s="192" t="s">
        <v>560</v>
      </c>
      <c r="C272" s="57" t="s">
        <v>258</v>
      </c>
      <c r="D272" s="50"/>
      <c r="E272" s="132">
        <v>45505</v>
      </c>
      <c r="F272" s="218">
        <v>20500</v>
      </c>
    </row>
    <row r="273" spans="1:6" ht="15.75" x14ac:dyDescent="0.25">
      <c r="A273" s="47"/>
      <c r="B273" s="192" t="s">
        <v>561</v>
      </c>
      <c r="C273" s="57" t="s">
        <v>258</v>
      </c>
      <c r="D273" s="50"/>
      <c r="E273" s="132">
        <v>45505</v>
      </c>
      <c r="F273" s="218">
        <v>17000</v>
      </c>
    </row>
    <row r="274" spans="1:6" ht="15.75" x14ac:dyDescent="0.25">
      <c r="A274" s="47"/>
      <c r="B274" s="192" t="s">
        <v>562</v>
      </c>
      <c r="C274" s="57" t="s">
        <v>258</v>
      </c>
      <c r="D274" s="50"/>
      <c r="E274" s="132">
        <v>45505</v>
      </c>
      <c r="F274" s="218">
        <v>31000</v>
      </c>
    </row>
    <row r="275" spans="1:6" ht="15.75" x14ac:dyDescent="0.25">
      <c r="A275" s="47"/>
      <c r="B275" s="192" t="s">
        <v>563</v>
      </c>
      <c r="C275" s="57" t="s">
        <v>258</v>
      </c>
      <c r="D275" s="50"/>
      <c r="E275" s="132">
        <v>45537</v>
      </c>
      <c r="F275" s="218">
        <v>51000</v>
      </c>
    </row>
    <row r="276" spans="1:6" ht="15.75" x14ac:dyDescent="0.25">
      <c r="A276" s="47"/>
      <c r="B276" s="192" t="s">
        <v>564</v>
      </c>
      <c r="C276" s="57" t="s">
        <v>258</v>
      </c>
      <c r="D276" s="50"/>
      <c r="E276" s="132">
        <v>45537</v>
      </c>
      <c r="F276" s="218">
        <v>75750</v>
      </c>
    </row>
    <row r="277" spans="1:6" ht="15.75" x14ac:dyDescent="0.25">
      <c r="A277" s="47"/>
      <c r="B277" s="192" t="s">
        <v>565</v>
      </c>
      <c r="C277" s="57" t="s">
        <v>258</v>
      </c>
      <c r="D277" s="50"/>
      <c r="E277" s="132">
        <v>45537</v>
      </c>
      <c r="F277" s="218">
        <v>51500</v>
      </c>
    </row>
    <row r="278" spans="1:6" ht="15.75" x14ac:dyDescent="0.25">
      <c r="A278" s="47"/>
      <c r="B278" s="192" t="s">
        <v>566</v>
      </c>
      <c r="C278" s="57" t="s">
        <v>258</v>
      </c>
      <c r="D278" s="50"/>
      <c r="E278" s="132">
        <v>45537</v>
      </c>
      <c r="F278" s="218">
        <v>84500</v>
      </c>
    </row>
    <row r="279" spans="1:6" ht="15.75" x14ac:dyDescent="0.25">
      <c r="A279" s="47"/>
      <c r="B279" s="192" t="s">
        <v>567</v>
      </c>
      <c r="C279" s="57" t="s">
        <v>258</v>
      </c>
      <c r="D279" s="50"/>
      <c r="E279" s="132">
        <v>45537</v>
      </c>
      <c r="F279" s="218">
        <v>54000</v>
      </c>
    </row>
    <row r="280" spans="1:6" ht="15.75" x14ac:dyDescent="0.25">
      <c r="A280" s="47"/>
      <c r="B280" s="192" t="s">
        <v>568</v>
      </c>
      <c r="C280" s="57" t="s">
        <v>258</v>
      </c>
      <c r="D280" s="50"/>
      <c r="E280" s="132">
        <v>45537</v>
      </c>
      <c r="F280" s="218">
        <v>27250</v>
      </c>
    </row>
    <row r="281" spans="1:6" ht="15.75" x14ac:dyDescent="0.25">
      <c r="A281" s="47"/>
      <c r="B281" s="192" t="s">
        <v>569</v>
      </c>
      <c r="C281" s="57" t="s">
        <v>258</v>
      </c>
      <c r="D281" s="50"/>
      <c r="E281" s="132">
        <v>45537</v>
      </c>
      <c r="F281" s="218">
        <v>20500</v>
      </c>
    </row>
    <row r="282" spans="1:6" ht="15.75" x14ac:dyDescent="0.25">
      <c r="A282" s="47"/>
      <c r="B282" s="192" t="s">
        <v>570</v>
      </c>
      <c r="C282" s="57" t="s">
        <v>258</v>
      </c>
      <c r="D282" s="50"/>
      <c r="E282" s="132">
        <v>45537</v>
      </c>
      <c r="F282" s="218">
        <v>17000</v>
      </c>
    </row>
    <row r="283" spans="1:6" ht="15.75" x14ac:dyDescent="0.25">
      <c r="A283" s="47"/>
      <c r="B283" s="192" t="s">
        <v>571</v>
      </c>
      <c r="C283" s="57" t="s">
        <v>258</v>
      </c>
      <c r="D283" s="50"/>
      <c r="E283" s="132">
        <v>45537</v>
      </c>
      <c r="F283" s="218">
        <v>31000</v>
      </c>
    </row>
    <row r="284" spans="1:6" ht="15.75" x14ac:dyDescent="0.25">
      <c r="A284" s="47"/>
      <c r="B284" s="224" t="s">
        <v>11</v>
      </c>
      <c r="C284" s="125"/>
      <c r="D284" s="47"/>
      <c r="E284" s="170">
        <v>45474</v>
      </c>
      <c r="F284" s="114">
        <v>24922</v>
      </c>
    </row>
    <row r="285" spans="1:6" ht="15.75" x14ac:dyDescent="0.25">
      <c r="A285" s="47"/>
      <c r="B285" s="224" t="s">
        <v>11</v>
      </c>
      <c r="C285" s="125"/>
      <c r="D285" s="47"/>
      <c r="E285" s="170">
        <v>45504</v>
      </c>
      <c r="F285" s="114">
        <v>27400</v>
      </c>
    </row>
    <row r="286" spans="1:6" ht="15.75" x14ac:dyDescent="0.25">
      <c r="A286" s="47"/>
      <c r="B286" s="224" t="s">
        <v>11</v>
      </c>
      <c r="C286" s="125"/>
      <c r="D286" s="47"/>
      <c r="E286" s="170">
        <v>45533</v>
      </c>
      <c r="F286" s="114">
        <v>11942</v>
      </c>
    </row>
    <row r="287" spans="1:6" ht="15.75" x14ac:dyDescent="0.25">
      <c r="A287" s="47"/>
      <c r="B287" s="125" t="s">
        <v>238</v>
      </c>
      <c r="C287" s="125"/>
      <c r="D287" s="47"/>
      <c r="E287" s="126">
        <v>45536</v>
      </c>
      <c r="F287" s="114">
        <v>1000</v>
      </c>
    </row>
    <row r="288" spans="1:6" ht="15.75" x14ac:dyDescent="0.25">
      <c r="A288" s="47"/>
      <c r="B288" s="224" t="s">
        <v>585</v>
      </c>
      <c r="D288" s="223" t="s">
        <v>586</v>
      </c>
      <c r="E288" s="170">
        <v>45474</v>
      </c>
      <c r="F288" s="226">
        <v>19000</v>
      </c>
    </row>
    <row r="289" spans="1:6" x14ac:dyDescent="0.25">
      <c r="B289" s="224" t="s">
        <v>377</v>
      </c>
      <c r="C289" s="223" t="s">
        <v>587</v>
      </c>
      <c r="E289" s="170">
        <v>45486</v>
      </c>
      <c r="F289" s="226">
        <v>205225</v>
      </c>
    </row>
    <row r="290" spans="1:6" x14ac:dyDescent="0.25">
      <c r="B290" s="224" t="s">
        <v>489</v>
      </c>
      <c r="C290" s="223" t="s">
        <v>588</v>
      </c>
      <c r="E290" s="170">
        <v>45504</v>
      </c>
      <c r="F290" s="226">
        <v>57600</v>
      </c>
    </row>
    <row r="291" spans="1:6" x14ac:dyDescent="0.25">
      <c r="B291" s="224" t="s">
        <v>377</v>
      </c>
      <c r="C291" s="223" t="s">
        <v>589</v>
      </c>
      <c r="E291" s="170">
        <v>45518</v>
      </c>
      <c r="F291" s="226">
        <v>37918</v>
      </c>
    </row>
    <row r="292" spans="1:6" x14ac:dyDescent="0.25">
      <c r="B292" s="224" t="s">
        <v>377</v>
      </c>
      <c r="C292" s="223" t="s">
        <v>590</v>
      </c>
      <c r="E292" s="170">
        <v>45518</v>
      </c>
      <c r="F292" s="226">
        <v>54049</v>
      </c>
    </row>
    <row r="293" spans="1:6" x14ac:dyDescent="0.25">
      <c r="B293" s="224" t="s">
        <v>377</v>
      </c>
      <c r="C293" s="223" t="s">
        <v>591</v>
      </c>
      <c r="E293" s="170">
        <v>45518</v>
      </c>
      <c r="F293" s="226">
        <v>394380</v>
      </c>
    </row>
    <row r="294" spans="1:6" ht="15.75" x14ac:dyDescent="0.25">
      <c r="A294" s="47"/>
      <c r="B294" s="224"/>
      <c r="D294" s="223"/>
      <c r="E294" s="170"/>
      <c r="F294" s="226"/>
    </row>
    <row r="295" spans="1:6" ht="15.75" x14ac:dyDescent="0.25">
      <c r="A295" s="47"/>
      <c r="B295" s="224"/>
      <c r="D295" s="223"/>
      <c r="E295" s="170"/>
      <c r="F295" s="226"/>
    </row>
    <row r="296" spans="1:6" ht="15.75" x14ac:dyDescent="0.25">
      <c r="A296" s="47"/>
      <c r="B296" s="224"/>
      <c r="D296" s="223"/>
      <c r="E296" s="170"/>
      <c r="F296" s="226"/>
    </row>
    <row r="297" spans="1:6" ht="15.75" x14ac:dyDescent="0.25">
      <c r="A297" s="47"/>
      <c r="B297" s="224"/>
      <c r="D297" s="223"/>
      <c r="E297" s="170"/>
      <c r="F297" s="226"/>
    </row>
    <row r="298" spans="1:6" ht="15.75" x14ac:dyDescent="0.25">
      <c r="A298" s="47"/>
      <c r="B298" s="224"/>
      <c r="D298" s="223"/>
      <c r="E298" s="170"/>
      <c r="F298" s="226"/>
    </row>
    <row r="299" spans="1:6" ht="15.75" x14ac:dyDescent="0.25">
      <c r="A299" s="47"/>
      <c r="B299" s="224"/>
      <c r="D299" s="223"/>
      <c r="E299" s="170"/>
      <c r="F299" s="226"/>
    </row>
    <row r="300" spans="1:6" ht="15.75" x14ac:dyDescent="0.25">
      <c r="A300" s="47"/>
      <c r="B300" s="67"/>
      <c r="C300" s="68"/>
      <c r="E300" s="69"/>
      <c r="F300" s="56"/>
    </row>
    <row r="301" spans="1:6" ht="15.75" x14ac:dyDescent="0.25">
      <c r="A301" s="179" t="s">
        <v>50</v>
      </c>
      <c r="B301" s="179"/>
      <c r="C301" s="179"/>
      <c r="D301" s="179"/>
      <c r="E301" s="180"/>
      <c r="F301" s="66">
        <f>SUM(F2:F300)</f>
        <v>46056475.000000007</v>
      </c>
    </row>
  </sheetData>
  <autoFilter ref="A1:F164" xr:uid="{3A9A1389-9B36-479C-ABAC-8CAA4B857FB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 and rent c (2)</vt:lpstr>
      <vt:lpstr>Rent Cost</vt:lpstr>
      <vt:lpstr>TDR &amp; Approval</vt:lpstr>
      <vt:lpstr>Construction Cost</vt:lpstr>
      <vt:lpstr>Professional</vt:lpstr>
      <vt:lpstr>MArketing</vt:lpstr>
      <vt:lpstr>Admin</vt:lpstr>
      <vt:lpstr>Interest</vt:lpstr>
      <vt:lpstr>Construction Area Statement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2024-11-15T10:09:40Z</dcterms:modified>
</cp:coreProperties>
</file>