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NIKESH MANOHAR PATIL\"/>
    </mc:Choice>
  </mc:AlternateContent>
  <xr:revisionPtr revIDLastSave="0" documentId="13_ncr:1_{F382C5BE-5E08-4803-917E-48D495B3FE92}" xr6:coauthVersionLast="45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8" i="24" l="1"/>
  <c r="R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5" i="24"/>
  <c r="N6" i="24"/>
  <c r="N7" i="24"/>
  <c r="N8" i="24"/>
  <c r="N9" i="24"/>
  <c r="N10" i="24"/>
  <c r="N11" i="24"/>
  <c r="N12" i="24"/>
  <c r="N13" i="24"/>
  <c r="N14" i="24"/>
  <c r="N15" i="24"/>
  <c r="N16" i="24"/>
  <c r="N17" i="24"/>
  <c r="N5" i="24"/>
  <c r="P7" i="4"/>
  <c r="Q7" i="4" s="1"/>
  <c r="J7" i="4"/>
  <c r="I7" i="4"/>
  <c r="Q6" i="4"/>
  <c r="P6" i="4"/>
  <c r="J6" i="4"/>
  <c r="I6" i="4"/>
  <c r="P5" i="4"/>
  <c r="J5" i="4"/>
  <c r="I5" i="4"/>
  <c r="P4" i="4"/>
  <c r="J4" i="4"/>
  <c r="I4" i="4"/>
  <c r="Q3" i="4"/>
  <c r="P3" i="4"/>
  <c r="J3" i="4"/>
  <c r="I3" i="4"/>
  <c r="Q2" i="4"/>
  <c r="P2" i="4"/>
  <c r="J2" i="4"/>
  <c r="I2" i="4"/>
  <c r="C16" i="23"/>
  <c r="R17" i="24" l="1"/>
  <c r="R15" i="24"/>
  <c r="R14" i="24"/>
  <c r="R13" i="24"/>
  <c r="R11" i="24"/>
  <c r="R10" i="24"/>
  <c r="R9" i="24"/>
  <c r="R7" i="24"/>
  <c r="R6" i="24"/>
  <c r="R16" i="24"/>
  <c r="R12" i="24"/>
  <c r="R8" i="24"/>
  <c r="I31" i="4"/>
  <c r="G31" i="4"/>
  <c r="C5" i="25" l="1"/>
  <c r="C4" i="25"/>
  <c r="C3" i="25"/>
  <c r="B3" i="4"/>
  <c r="C3" i="4" s="1"/>
  <c r="D3" i="4" s="1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B4" i="4"/>
  <c r="C4" i="4" s="1"/>
  <c r="D4" i="4" s="1"/>
  <c r="B2" i="4"/>
  <c r="C2" i="4" s="1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6" i="4" l="1"/>
  <c r="F6" i="4"/>
  <c r="H7" i="4"/>
  <c r="G7" i="4"/>
  <c r="F7" i="4"/>
  <c r="H3" i="4"/>
  <c r="G3" i="4"/>
  <c r="F3" i="4"/>
  <c r="G4" i="4"/>
  <c r="H4" i="4"/>
  <c r="F4" i="4"/>
  <c r="G2" i="4"/>
  <c r="F2" i="4"/>
  <c r="H9" i="4"/>
  <c r="F10" i="4"/>
  <c r="D2" i="4"/>
  <c r="H2" i="4" s="1"/>
  <c r="H8" i="4"/>
  <c r="D6" i="4"/>
  <c r="H6" i="4" s="1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<sst xmlns="http://schemas.openxmlformats.org/spreadsheetml/2006/main" count="141" uniqueCount="92">
  <si>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</si>
  <si>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</si>
  <si>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</si>
  <si>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</si>
  <si>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</si>
  <si>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</si>
  <si>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</si>
  <si>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</si>
  <si>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</si>
  <si>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</si>
  <si>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</si>
  <si>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</si>
  <si>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</si>
  <si>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</si>
  <si>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</si>
  <si>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</si>
  <si>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</si>
  <si>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</si>
  <si>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</si>
  <si>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</si>
  <si>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</si>
  <si>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</si>
  <si>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</si>
  <si>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</si>
  <si>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</si>
  <si>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</si>
  <si>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</si>
  <si>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</si>
  <si>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</si>
  <si>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</si>
  <si>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</si>
  <si>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</si>
  <si>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</si>
  <si>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</si>
  <si>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</si>
  <si>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</si>
  <si>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</si>
  <si>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</si>
  <si>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</si>
  <si>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</si>
  <si>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</si>
  <si>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</si>
  <si>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</si>
  <si>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</si>
  <si>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</si>
  <si>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</si>
  <si>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</si>
  <si>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</si>
  <si>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</si>
  <si>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</si>
  <si>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</si>
  <si>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</si>
  <si>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</si>
  <si>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</si>
  <si>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</si>
  <si>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</si>
  <si>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</si>
  <si>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</si>
  <si>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</si>
  <si>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</si>
  <si>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</si>
  <si>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</si>
  <si>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</si>
  <si>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</si>
  <si>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</si>
  <si>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</si>
  <si>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</si>
  <si>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</si>
  <si>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</si>
  <si>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</si>
  <si>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</si>
  <si>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</si>
  <si>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</si>
  <si>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</si>
  <si>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</si>
  <si>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</si>
  <si>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</si>
  <si>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</si>
  <si>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</si>
  <si>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</si>
  <si>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</si>
  <si>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</si>
  <si>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</si>
  <si>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</si>
  <si>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IGR-19.09.24</t>
  </si>
  <si>
    <t>IGR-13.09.24</t>
  </si>
  <si>
    <t>Hall</t>
  </si>
  <si>
    <t>Passage</t>
  </si>
  <si>
    <t>Kitchen</t>
  </si>
  <si>
    <t>Toilet</t>
  </si>
  <si>
    <t>Bedroom</t>
  </si>
  <si>
    <t>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</si>
</sst>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487428</xdr:colOff>
      <xdr:row>2</xdr:row>
      <xdr:rowOff>152400</xdr:rowOff>
    </xdr:from>
    <xdr:to>
      <xdr:col>26</xdr:col>
      <xdr:colOff>38920</xdr:colOff>
      <xdr:row>32</xdr:row>
      <xdr:rowOff>115304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D2FF2-5DA6-414C-A18D-FFDEAE40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6828" y="609600"/>
          <a:ext cx="5075992" cy="62113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EA1979-5737-4EFB-9D93-7DC12011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3BAE25-7919-4AB6-B6FE-53CC0E09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44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824EA-DD95-4418-A27A-10CC5EF6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49</xdr:row>
      <xdr:rowOff>10756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5176A-F567-4717-9468-08EE55114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3" sqref="J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20" sqref="Q20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workbookViewId="0">
      <selection activeCell="L17" sqref="L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 t="s">
        <v>86</v>
      </c>
      <c r="L5" s="41">
        <v>4.2300000000000004</v>
      </c>
      <c r="M5" s="41">
        <v>3.28</v>
      </c>
      <c r="N5" s="41">
        <f>L5*M5</f>
        <v>13.874400000000001</v>
      </c>
      <c r="O5" s="41">
        <v>3.45</v>
      </c>
      <c r="P5" s="41">
        <v>3.28</v>
      </c>
      <c r="Q5" s="41">
        <f>O5*P5</f>
        <v>11.316000000000001</v>
      </c>
      <c r="R5" s="42">
        <f>N5*Q5</f>
        <v>157.00271040000001</v>
      </c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 t="s">
        <v>87</v>
      </c>
      <c r="L6" s="41">
        <v>2.1</v>
      </c>
      <c r="M6" s="41">
        <v>3.28</v>
      </c>
      <c r="N6" s="41">
        <f t="shared" ref="N6:N18" si="6">L6*M6</f>
        <v>6.8879999999999999</v>
      </c>
      <c r="O6" s="41">
        <v>2.72</v>
      </c>
      <c r="P6" s="41">
        <v>3.28</v>
      </c>
      <c r="Q6" s="41">
        <f t="shared" ref="Q6:Q18" si="7">O6*P6</f>
        <v>8.9215999999999998</v>
      </c>
      <c r="R6" s="42">
        <f t="shared" ref="R6:R18" si="8">N6*Q6</f>
        <v>61.451980799999994</v>
      </c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 t="s">
        <v>87</v>
      </c>
      <c r="L7" s="41">
        <v>0.3</v>
      </c>
      <c r="M7" s="41">
        <v>3.28</v>
      </c>
      <c r="N7" s="41">
        <f t="shared" si="6"/>
        <v>0.98399999999999987</v>
      </c>
      <c r="O7" s="41">
        <v>2.0699999999999998</v>
      </c>
      <c r="P7" s="41">
        <v>3.28</v>
      </c>
      <c r="Q7" s="41">
        <f t="shared" si="7"/>
        <v>6.7895999999999992</v>
      </c>
      <c r="R7" s="42">
        <f t="shared" si="8"/>
        <v>6.6809663999999982</v>
      </c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 t="s">
        <v>87</v>
      </c>
      <c r="L8" s="41">
        <v>1.3</v>
      </c>
      <c r="M8" s="41">
        <v>3.28</v>
      </c>
      <c r="N8" s="41">
        <f t="shared" si="6"/>
        <v>4.2640000000000002</v>
      </c>
      <c r="O8" s="41">
        <v>1.18</v>
      </c>
      <c r="P8" s="41">
        <v>3.28</v>
      </c>
      <c r="Q8" s="41">
        <f t="shared" si="7"/>
        <v>3.8703999999999996</v>
      </c>
      <c r="R8" s="42">
        <f t="shared" si="8"/>
        <v>16.503385599999998</v>
      </c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 t="s">
        <v>87</v>
      </c>
      <c r="L9" s="41">
        <v>0.14000000000000001</v>
      </c>
      <c r="M9" s="41">
        <v>3.28</v>
      </c>
      <c r="N9" s="41">
        <f t="shared" si="6"/>
        <v>0.4592</v>
      </c>
      <c r="O9" s="41">
        <v>0.9</v>
      </c>
      <c r="P9" s="41">
        <v>3.28</v>
      </c>
      <c r="Q9" s="41">
        <f t="shared" si="7"/>
        <v>2.952</v>
      </c>
      <c r="R9" s="42">
        <f t="shared" si="8"/>
        <v>1.3555584000000001</v>
      </c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 t="s">
        <v>88</v>
      </c>
      <c r="L10" s="41">
        <v>2.14</v>
      </c>
      <c r="M10" s="41">
        <v>3.28</v>
      </c>
      <c r="N10" s="41">
        <f t="shared" si="6"/>
        <v>7.0191999999999997</v>
      </c>
      <c r="O10" s="41">
        <v>3.14</v>
      </c>
      <c r="P10" s="41">
        <v>3.28</v>
      </c>
      <c r="Q10" s="41">
        <f t="shared" si="7"/>
        <v>10.299199999999999</v>
      </c>
      <c r="R10" s="42">
        <f t="shared" si="8"/>
        <v>72.292144639999989</v>
      </c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 t="s">
        <v>89</v>
      </c>
      <c r="L11" s="41">
        <v>2.2000000000000002</v>
      </c>
      <c r="M11" s="41">
        <v>3.28</v>
      </c>
      <c r="N11" s="41">
        <f t="shared" si="6"/>
        <v>7.2160000000000002</v>
      </c>
      <c r="O11" s="41">
        <v>1.2</v>
      </c>
      <c r="P11" s="41">
        <v>3.28</v>
      </c>
      <c r="Q11" s="41">
        <f t="shared" si="7"/>
        <v>3.9359999999999995</v>
      </c>
      <c r="R11" s="42">
        <f t="shared" si="8"/>
        <v>28.402175999999997</v>
      </c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 t="s">
        <v>90</v>
      </c>
      <c r="L12" s="41">
        <v>0.77</v>
      </c>
      <c r="M12" s="41">
        <v>3.28</v>
      </c>
      <c r="N12" s="41">
        <f t="shared" si="6"/>
        <v>2.5255999999999998</v>
      </c>
      <c r="O12" s="41">
        <v>0.9</v>
      </c>
      <c r="P12" s="41">
        <v>3.28</v>
      </c>
      <c r="Q12" s="41">
        <f t="shared" si="7"/>
        <v>2.952</v>
      </c>
      <c r="R12" s="42">
        <f t="shared" si="8"/>
        <v>7.4555711999999996</v>
      </c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 t="s">
        <v>87</v>
      </c>
      <c r="L13" s="41">
        <v>2.91</v>
      </c>
      <c r="M13" s="41">
        <v>3.28</v>
      </c>
      <c r="N13" s="41">
        <f t="shared" si="6"/>
        <v>9.5448000000000004</v>
      </c>
      <c r="O13" s="41">
        <v>3.1</v>
      </c>
      <c r="P13" s="41">
        <v>3.28</v>
      </c>
      <c r="Q13" s="41">
        <f t="shared" si="7"/>
        <v>10.167999999999999</v>
      </c>
      <c r="R13" s="42">
        <f t="shared" si="8"/>
        <v>97.0515264</v>
      </c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 t="s">
        <v>87</v>
      </c>
      <c r="L14" s="41">
        <v>1.37</v>
      </c>
      <c r="M14" s="41">
        <v>3.28</v>
      </c>
      <c r="N14" s="41">
        <f t="shared" si="6"/>
        <v>4.4935999999999998</v>
      </c>
      <c r="O14" s="41">
        <v>0.55000000000000004</v>
      </c>
      <c r="P14" s="41">
        <v>3.28</v>
      </c>
      <c r="Q14" s="41">
        <f t="shared" si="7"/>
        <v>1.804</v>
      </c>
      <c r="R14" s="42">
        <f t="shared" si="8"/>
        <v>8.1064544000000005</v>
      </c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 t="s">
        <v>87</v>
      </c>
      <c r="L15" s="41">
        <v>0.6</v>
      </c>
      <c r="M15" s="41">
        <v>3.28</v>
      </c>
      <c r="N15" s="41">
        <f t="shared" si="6"/>
        <v>1.9679999999999997</v>
      </c>
      <c r="O15" s="41">
        <v>1</v>
      </c>
      <c r="P15" s="41">
        <v>3.28</v>
      </c>
      <c r="Q15" s="41">
        <f t="shared" si="7"/>
        <v>3.28</v>
      </c>
      <c r="R15" s="42">
        <f t="shared" si="8"/>
        <v>6.4550399999999986</v>
      </c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 t="s">
        <v>91</v>
      </c>
      <c r="L16" s="41">
        <v>0.9</v>
      </c>
      <c r="M16" s="41">
        <v>3.28</v>
      </c>
      <c r="N16" s="41">
        <f t="shared" si="6"/>
        <v>2.952</v>
      </c>
      <c r="O16" s="41">
        <v>1.8</v>
      </c>
      <c r="P16" s="41">
        <v>3.28</v>
      </c>
      <c r="Q16" s="41">
        <f t="shared" si="7"/>
        <v>5.9039999999999999</v>
      </c>
      <c r="R16" s="42">
        <f t="shared" si="8"/>
        <v>17.428608000000001</v>
      </c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 t="s">
        <v>89</v>
      </c>
      <c r="L17" s="41">
        <v>1.2</v>
      </c>
      <c r="M17" s="41">
        <v>3.28</v>
      </c>
      <c r="N17" s="41">
        <f t="shared" si="6"/>
        <v>3.9359999999999995</v>
      </c>
      <c r="O17" s="41">
        <v>1.84</v>
      </c>
      <c r="P17" s="41">
        <v>3.28</v>
      </c>
      <c r="Q17" s="41">
        <f t="shared" si="7"/>
        <v>6.0351999999999997</v>
      </c>
      <c r="R17" s="42">
        <f t="shared" si="8"/>
        <v>23.754547199999994</v>
      </c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1"/>
      <c r="O18" s="41"/>
      <c r="P18" s="41"/>
      <c r="Q18" s="41"/>
      <c r="R18" s="42">
        <f>SUM(R5:R17)</f>
        <v>503.94066944000002</v>
      </c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1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41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1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9">B24/12</f>
        <v>0</v>
      </c>
      <c r="F24" s="48">
        <f t="shared" si="9"/>
        <v>0</v>
      </c>
      <c r="G24" s="48">
        <f t="shared" si="9"/>
        <v>0</v>
      </c>
      <c r="H24" s="48">
        <f t="shared" si="9"/>
        <v>0</v>
      </c>
      <c r="I24" s="48">
        <f t="shared" si="9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9"/>
        <v>0</v>
      </c>
      <c r="F25" s="48">
        <f t="shared" si="9"/>
        <v>0</v>
      </c>
      <c r="G25" s="48">
        <f t="shared" si="9"/>
        <v>0</v>
      </c>
      <c r="H25" s="48">
        <f t="shared" si="9"/>
        <v>0</v>
      </c>
      <c r="I25" s="48">
        <f t="shared" si="9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9"/>
        <v>0</v>
      </c>
      <c r="F26" s="48">
        <f t="shared" si="9"/>
        <v>0</v>
      </c>
      <c r="G26" s="48">
        <f t="shared" si="9"/>
        <v>0</v>
      </c>
      <c r="H26" s="48">
        <f t="shared" si="9"/>
        <v>0</v>
      </c>
      <c r="I26" s="48">
        <f t="shared" si="9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9"/>
        <v>0</v>
      </c>
      <c r="F27" s="48">
        <f t="shared" si="9"/>
        <v>0</v>
      </c>
      <c r="G27" s="48">
        <f t="shared" si="9"/>
        <v>0</v>
      </c>
      <c r="H27" s="48">
        <f t="shared" si="9"/>
        <v>0</v>
      </c>
      <c r="I27" s="48">
        <f t="shared" si="9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9"/>
        <v>0</v>
      </c>
      <c r="F28" s="48">
        <f t="shared" si="9"/>
        <v>0</v>
      </c>
      <c r="G28" s="48">
        <f t="shared" si="9"/>
        <v>0</v>
      </c>
      <c r="H28" s="48">
        <f t="shared" si="9"/>
        <v>0</v>
      </c>
      <c r="I28" s="48">
        <f t="shared" si="9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9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10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9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10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6" sqref="E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16500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14000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14</v>
      </c>
      <c r="D7" s="24">
        <v>2024</v>
      </c>
    </row>
    <row r="8" spans="1:5" x14ac:dyDescent="0.25">
      <c r="A8" s="15" t="s">
        <v>18</v>
      </c>
      <c r="B8" s="23"/>
      <c r="C8" s="24">
        <f>C9-C7</f>
        <v>46</v>
      </c>
      <c r="D8" s="24">
        <v>2010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21</v>
      </c>
      <c r="D10" s="24"/>
    </row>
    <row r="11" spans="1:5" x14ac:dyDescent="0.25">
      <c r="A11" s="15"/>
      <c r="B11" s="25"/>
      <c r="C11" s="26">
        <f>C10%</f>
        <v>0.21</v>
      </c>
      <c r="D11" s="26"/>
    </row>
    <row r="12" spans="1:5" x14ac:dyDescent="0.25">
      <c r="A12" s="15" t="s">
        <v>21</v>
      </c>
      <c r="B12" s="18"/>
      <c r="C12" s="19">
        <f>C6*C11</f>
        <v>525</v>
      </c>
      <c r="D12" s="22"/>
    </row>
    <row r="13" spans="1:5" x14ac:dyDescent="0.25">
      <c r="A13" s="15" t="s">
        <v>22</v>
      </c>
      <c r="B13" s="18"/>
      <c r="C13" s="19">
        <f>C6-C12</f>
        <v>1975</v>
      </c>
      <c r="D13" s="22"/>
    </row>
    <row r="14" spans="1:5" x14ac:dyDescent="0.25">
      <c r="A14" s="15" t="s">
        <v>15</v>
      </c>
      <c r="B14" s="18"/>
      <c r="C14" s="19">
        <f>C5</f>
        <v>14000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15975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481</v>
      </c>
      <c r="D18" s="24"/>
    </row>
    <row r="19" spans="1:5" x14ac:dyDescent="0.25">
      <c r="A19" s="15" t="s">
        <v>24</v>
      </c>
      <c r="B19" s="6"/>
      <c r="C19" s="30">
        <f>C18*C16</f>
        <v>7683975</v>
      </c>
      <c r="D19" s="72"/>
      <c r="E19" s="65"/>
    </row>
    <row r="20" spans="1:5" x14ac:dyDescent="0.25">
      <c r="A20" s="15" t="s">
        <v>24</v>
      </c>
      <c r="C20" s="31">
        <f>C19*90%</f>
        <v>6915577.5</v>
      </c>
      <c r="D20" s="30"/>
      <c r="E20" s="65"/>
    </row>
    <row r="21" spans="1:5" x14ac:dyDescent="0.25">
      <c r="A21" s="15" t="s">
        <v>25</v>
      </c>
      <c r="C21" s="31">
        <f>C19*80%</f>
        <v>6147180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1202500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16008.28125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D30" sqref="D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451.76507999999995</v>
      </c>
      <c r="C2" s="4">
        <f t="shared" ref="C2:C16" si="1">B2*1.2</f>
        <v>542.11809599999992</v>
      </c>
      <c r="D2" s="4">
        <f t="shared" ref="D2:D16" si="2">C2*1.2</f>
        <v>650.54171519999989</v>
      </c>
      <c r="E2" s="5">
        <f t="shared" ref="E2:E16" si="3">R2</f>
        <v>7500000</v>
      </c>
      <c r="F2" s="74">
        <f t="shared" ref="F2:F7" si="4">ROUND((E2/B2),0)</f>
        <v>16602</v>
      </c>
      <c r="G2" s="74">
        <f t="shared" ref="G2:G7" si="5">ROUND((E2/C2),0)</f>
        <v>13835</v>
      </c>
      <c r="H2" s="74">
        <f t="shared" ref="H2:H7" si="6">ROUND((E2/D2),0)</f>
        <v>11529</v>
      </c>
      <c r="I2" s="74">
        <f t="shared" ref="I2:I7" si="7">T2</f>
        <v>0</v>
      </c>
      <c r="J2" s="74">
        <f t="shared" ref="J2:J7" si="8">U2</f>
        <v>0</v>
      </c>
      <c r="K2" s="7"/>
      <c r="L2" s="7"/>
      <c r="M2" s="7"/>
      <c r="N2" s="7"/>
      <c r="O2" s="7">
        <v>0</v>
      </c>
      <c r="P2" s="7">
        <f t="shared" ref="P2:P7" si="9">O2/1.2</f>
        <v>0</v>
      </c>
      <c r="Q2" s="7">
        <f>41.97*10.764</f>
        <v>451.76507999999995</v>
      </c>
      <c r="R2" s="75">
        <v>7500000</v>
      </c>
      <c r="S2" s="75" t="s">
        <v>84</v>
      </c>
    </row>
    <row r="3" spans="1:19" x14ac:dyDescent="0.25">
      <c r="A3" s="4">
        <v>2</v>
      </c>
      <c r="B3" s="4">
        <f t="shared" si="0"/>
        <v>638.95103999999992</v>
      </c>
      <c r="C3" s="4">
        <f t="shared" si="1"/>
        <v>766.74124799999993</v>
      </c>
      <c r="D3" s="4">
        <f t="shared" si="2"/>
        <v>920.08949759999985</v>
      </c>
      <c r="E3" s="5">
        <f t="shared" si="3"/>
        <v>9950000</v>
      </c>
      <c r="F3" s="74">
        <f t="shared" si="4"/>
        <v>15572</v>
      </c>
      <c r="G3" s="74">
        <f t="shared" si="5"/>
        <v>12977</v>
      </c>
      <c r="H3" s="74">
        <f t="shared" si="6"/>
        <v>10814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59.36*10.764</f>
        <v>638.95103999999992</v>
      </c>
      <c r="R3" s="75">
        <v>9950000</v>
      </c>
      <c r="S3" s="75" t="s">
        <v>85</v>
      </c>
    </row>
    <row r="4" spans="1:19" x14ac:dyDescent="0.25">
      <c r="A4" s="4">
        <v>3</v>
      </c>
      <c r="B4" s="4">
        <f t="shared" si="0"/>
        <v>480</v>
      </c>
      <c r="C4" s="4">
        <f t="shared" si="1"/>
        <v>576</v>
      </c>
      <c r="D4" s="4">
        <f t="shared" si="2"/>
        <v>691.19999999999993</v>
      </c>
      <c r="E4" s="5">
        <f t="shared" si="3"/>
        <v>7900000</v>
      </c>
      <c r="F4" s="74">
        <f t="shared" si="4"/>
        <v>16458</v>
      </c>
      <c r="G4" s="74">
        <f t="shared" si="5"/>
        <v>13715</v>
      </c>
      <c r="H4" s="74">
        <f t="shared" si="6"/>
        <v>11429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480</v>
      </c>
      <c r="R4" s="75">
        <v>7900000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8000000</v>
      </c>
      <c r="F5" s="74">
        <f t="shared" si="4"/>
        <v>16000</v>
      </c>
      <c r="G5" s="74">
        <f t="shared" si="5"/>
        <v>13333</v>
      </c>
      <c r="H5" s="74">
        <f t="shared" si="6"/>
        <v>11111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500</v>
      </c>
      <c r="R5" s="75">
        <v>8000000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7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ref="F2:F15" si="11">ROUND((E8/B8),0)</f>
        <v>#DIV/0!</v>
      </c>
      <c r="G8" s="4" t="e">
        <f t="shared" ref="G2:G15" si="12">ROUND((E8/C8),0)</f>
        <v>#DIV/0!</v>
      </c>
      <c r="H8" s="4" t="e">
        <f t="shared" ref="H2:H15" si="13">ROUND((E8/D8),0)</f>
        <v>#DIV/0!</v>
      </c>
      <c r="I8" s="4">
        <f t="shared" ref="I2:I15" si="14">T8</f>
        <v>0</v>
      </c>
      <c r="J8" s="4">
        <f t="shared" ref="J2:J15" si="15">U8</f>
        <v>0</v>
      </c>
      <c r="O8">
        <v>0</v>
      </c>
      <c r="P8">
        <f t="shared" ref="P2:P10" si="16">O8/1.2</f>
        <v>0</v>
      </c>
      <c r="Q8">
        <f t="shared" ref="Q6:Q10" si="17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1"/>
        <v>#DIV/0!</v>
      </c>
      <c r="G9" s="4" t="e">
        <f t="shared" si="12"/>
        <v>#DIV/0!</v>
      </c>
      <c r="H9" s="4" t="e">
        <f t="shared" si="13"/>
        <v>#DIV/0!</v>
      </c>
      <c r="I9" s="4">
        <f t="shared" si="14"/>
        <v>0</v>
      </c>
      <c r="J9" s="4">
        <f t="shared" si="15"/>
        <v>0</v>
      </c>
      <c r="O9">
        <v>0</v>
      </c>
      <c r="P9">
        <f t="shared" si="16"/>
        <v>0</v>
      </c>
      <c r="Q9">
        <f t="shared" si="17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1"/>
        <v>#DIV/0!</v>
      </c>
      <c r="G10" s="4" t="e">
        <f t="shared" si="12"/>
        <v>#DIV/0!</v>
      </c>
      <c r="H10" s="4" t="e">
        <f t="shared" si="13"/>
        <v>#DIV/0!</v>
      </c>
      <c r="I10" s="4">
        <f t="shared" si="14"/>
        <v>0</v>
      </c>
      <c r="J10" s="4">
        <f t="shared" si="15"/>
        <v>0</v>
      </c>
      <c r="O10">
        <v>0</v>
      </c>
      <c r="P10">
        <f t="shared" si="16"/>
        <v>0</v>
      </c>
      <c r="Q10">
        <f t="shared" si="17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1"/>
        <v>#DIV/0!</v>
      </c>
      <c r="G11" s="4" t="e">
        <f t="shared" si="12"/>
        <v>#DIV/0!</v>
      </c>
      <c r="H11" s="4" t="e">
        <f t="shared" si="13"/>
        <v>#DIV/0!</v>
      </c>
      <c r="I11" s="4">
        <f t="shared" si="14"/>
        <v>0</v>
      </c>
      <c r="J11" s="4">
        <f t="shared" si="15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1"/>
        <v>#DIV/0!</v>
      </c>
      <c r="G12" s="4" t="e">
        <f t="shared" si="12"/>
        <v>#DIV/0!</v>
      </c>
      <c r="H12" s="4" t="e">
        <f t="shared" si="13"/>
        <v>#DIV/0!</v>
      </c>
      <c r="I12" s="4">
        <f t="shared" si="14"/>
        <v>0</v>
      </c>
      <c r="J12" s="4">
        <f t="shared" si="15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481</v>
      </c>
    </row>
    <row r="29" spans="1:19" s="10" customFormat="1" x14ac:dyDescent="0.25">
      <c r="C29" s="67" t="s">
        <v>1</v>
      </c>
      <c r="D29" s="67">
        <v>5830000</v>
      </c>
      <c r="F29" s="52" t="s">
        <v>71</v>
      </c>
      <c r="G29" s="52">
        <v>577</v>
      </c>
      <c r="H29" s="10">
        <f>G29/G28</f>
        <v>1.1995841995841996</v>
      </c>
    </row>
    <row r="30" spans="1:19" s="10" customFormat="1" x14ac:dyDescent="0.25">
      <c r="F30" s="52" t="s">
        <v>72</v>
      </c>
      <c r="G30" s="52">
        <v>16500</v>
      </c>
    </row>
    <row r="31" spans="1:19" s="10" customFormat="1" x14ac:dyDescent="0.25">
      <c r="C31" s="70"/>
      <c r="D31" s="70"/>
      <c r="F31" s="70" t="s">
        <v>73</v>
      </c>
      <c r="G31" s="70">
        <f>G28*G30</f>
        <v>7936500</v>
      </c>
      <c r="H31" s="10">
        <f>G31/D29</f>
        <v>1.3613207547169812</v>
      </c>
      <c r="I31" s="10">
        <f>G31*0.8</f>
        <v>6349200</v>
      </c>
    </row>
    <row r="32" spans="1:19" s="10" customFormat="1" x14ac:dyDescent="0.25">
      <c r="C32" s="70"/>
      <c r="D32" s="70"/>
      <c r="F32" s="70" t="s">
        <v>24</v>
      </c>
      <c r="G32" s="70">
        <f>G31*90%</f>
        <v>7142850</v>
      </c>
    </row>
    <row r="33" spans="3:7" s="10" customFormat="1" x14ac:dyDescent="0.25">
      <c r="C33" s="70"/>
      <c r="D33" s="70"/>
      <c r="F33" s="70" t="s">
        <v>25</v>
      </c>
      <c r="G33" s="70">
        <f>G31*80%</f>
        <v>6349200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2024-11-23T11:53:03Z</dcterms:modified>
</cp:coreProperties>
</file>