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Lower Parel\Santosh A Kamble\"/>
    </mc:Choice>
  </mc:AlternateContent>
  <xr:revisionPtr revIDLastSave="0" documentId="13_ncr:1_{ED49E6CD-87B0-41FD-AE8F-BD1C500A7D5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0" i="23"/>
  <c r="F11" i="23" s="1"/>
  <c r="F8" i="23"/>
  <c r="F6" i="23"/>
  <c r="F5" i="23"/>
  <c r="F14" i="23" s="1"/>
  <c r="P7" i="4"/>
  <c r="G28" i="4"/>
  <c r="G27" i="4"/>
  <c r="F12" i="23" l="1"/>
  <c r="F13" i="23" s="1"/>
  <c r="F16" i="23" s="1"/>
  <c r="F19" i="23" s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20" i="23" l="1"/>
  <c r="F25" i="23"/>
  <c r="F21" i="23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<sst xmlns="http://schemas.openxmlformats.org/spreadsheetml/2006/main" count="136" uniqueCount="92">
  <si>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</si>
  <si>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</si>
  <si>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</si>
  <si>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</si>
  <si>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</si>
  <si>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</si>
  <si>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</si>
  <si>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</si>
  <si>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</si>
  <si>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</si>
  <si>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</si>
  <si>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</si>
  <si>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</si>
  <si>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</si>
  <si>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</si>
  <si>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</si>
  <si>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</si>
  <si>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</si>
  <si>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</si>
  <si>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</si>
  <si>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</si>
  <si>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</si>
  <si>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</si>
  <si>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</si>
  <si>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</si>
  <si>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</si>
  <si>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</si>
  <si>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</si>
  <si>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</si>
  <si>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</si>
  <si>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</si>
  <si>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</si>
  <si>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</si>
  <si>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</si>
  <si>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</si>
  <si>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</si>
  <si>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</si>
  <si>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</si>
  <si>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</si>
  <si>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</si>
  <si>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</si>
  <si>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</si>
  <si>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</si>
  <si>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</si>
  <si>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</si>
  <si>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</si>
  <si>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</si>
  <si>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</si>
  <si>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</si>
  <si>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</si>
  <si>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</si>
  <si>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</si>
  <si>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</si>
  <si>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</si>
  <si>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</si>
  <si>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</si>
  <si>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</si>
  <si>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</si>
  <si>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</si>
  <si>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</si>
  <si>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</si>
  <si>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</si>
  <si>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</si>
  <si>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</si>
  <si>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</si>
  <si>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</si>
  <si>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</si>
  <si>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</si>
  <si>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</si>
  <si>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</si>
  <si>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</si>
  <si>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</si>
  <si>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</si>
  <si>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</si>
  <si>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</si>
  <si>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</si>
  <si>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</si>
  <si>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</si>
  <si>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</si>
  <si>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</si>
  <si>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</si>
  <si>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</si>
  <si>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</si>
  <si>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</si>
  <si>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</si>
  <si>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UTILITY</t>
  </si>
  <si>
    <t>TACA</t>
  </si>
  <si>
    <t>OC-2021</t>
  </si>
  <si>
    <t>IGR-17.05.24</t>
  </si>
  <si>
    <t>IGR-03.02.23</t>
  </si>
  <si>
    <t>IGR-02.11.23</t>
  </si>
  <si>
    <t>IGR-23.11.23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</si>
</sst>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8AE164-B2C7-4CE1-8EA0-7A5558A4F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8931D-B91A-4BBC-8A4A-C0162FA6B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F70AB-F2E8-4870-94FE-7CB24118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8842D9-2728-4D40-9FBF-4524744C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144851-CC30-4DE8-9ADD-B0A036CF1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0664E-ACA1-45A9-9F24-25196D7C0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11000</v>
      </c>
      <c r="D3" s="22" t="s">
        <v>76</v>
      </c>
      <c r="E3" s="6" t="s">
        <v>84</v>
      </c>
      <c r="F3" s="19">
        <v>11000</v>
      </c>
      <c r="G3" s="22" t="s">
        <v>76</v>
      </c>
      <c r="H3" s="6" t="s">
        <v>72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8500</v>
      </c>
      <c r="D5" s="22"/>
      <c r="F5" s="19">
        <f>F3-F4</f>
        <v>8500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v>0</v>
      </c>
      <c r="D7" s="24">
        <v>2024</v>
      </c>
      <c r="F7" s="24"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2021</v>
      </c>
      <c r="F8" s="24">
        <f>F9-F7</f>
        <v>60</v>
      </c>
      <c r="G8" s="24">
        <v>2021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2500</v>
      </c>
      <c r="D13" s="22"/>
      <c r="F13" s="19">
        <f>F6-F12</f>
        <v>2500</v>
      </c>
      <c r="G13" s="22"/>
    </row>
    <row r="14" spans="1:8" x14ac:dyDescent="0.25">
      <c r="A14" s="15" t="s">
        <v>15</v>
      </c>
      <c r="B14" s="18"/>
      <c r="C14" s="19">
        <f>C5</f>
        <v>8500</v>
      </c>
      <c r="D14" s="22"/>
      <c r="F14" s="19">
        <f>F5</f>
        <v>8500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11000</v>
      </c>
      <c r="D16" s="22"/>
      <c r="F16" s="20">
        <f>F14+F13</f>
        <v>11000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0" t="str">
        <f>E3</f>
        <v>ACA</v>
      </c>
      <c r="B18" s="7"/>
      <c r="C18" s="29">
        <v>506</v>
      </c>
      <c r="D18" s="24"/>
      <c r="F18" s="29">
        <v>506</v>
      </c>
      <c r="G18" s="24"/>
    </row>
    <row r="19" spans="1:8" x14ac:dyDescent="0.25">
      <c r="A19" s="15" t="s">
        <v>74</v>
      </c>
      <c r="B19" s="6"/>
      <c r="C19" s="30">
        <f>C18*C16</f>
        <v>5566000</v>
      </c>
      <c r="D19" s="71"/>
      <c r="E19" s="65"/>
      <c r="F19" s="30">
        <f>F18*F16</f>
        <v>5566000</v>
      </c>
      <c r="G19" s="71"/>
      <c r="H19" s="65"/>
    </row>
    <row r="20" spans="1:8" x14ac:dyDescent="0.25">
      <c r="A20" s="15" t="s">
        <v>24</v>
      </c>
      <c r="C20" s="31">
        <f>C19*90%</f>
        <v>5009400</v>
      </c>
      <c r="D20" s="30"/>
      <c r="E20" s="65"/>
      <c r="F20" s="31">
        <f>F19*90%</f>
        <v>5009400</v>
      </c>
      <c r="G20" s="30"/>
      <c r="H20" s="65"/>
    </row>
    <row r="21" spans="1:8" x14ac:dyDescent="0.25">
      <c r="A21" s="15" t="s">
        <v>25</v>
      </c>
      <c r="C21" s="31">
        <f>C19*80%</f>
        <v>4452800</v>
      </c>
      <c r="D21" s="31"/>
      <c r="E21" s="65"/>
      <c r="F21" s="31">
        <f>F19*80%</f>
        <v>4452800</v>
      </c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1265000</v>
      </c>
      <c r="D23" s="34"/>
      <c r="F23" s="34">
        <f>F4*F18</f>
        <v>1265000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11595.833333333334</v>
      </c>
      <c r="D25" s="31"/>
      <c r="E25" s="31"/>
      <c r="F25" s="31">
        <f>F19*0.025/12</f>
        <v>11595.833333333334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7" sqref="F6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538</v>
      </c>
      <c r="C2" s="4">
        <f t="shared" ref="C2:C16" si="1">B2*1.2</f>
        <v>645.6</v>
      </c>
      <c r="D2" s="4">
        <f t="shared" ref="D2:D16" si="2">C2*1.2</f>
        <v>774.72</v>
      </c>
      <c r="E2" s="5">
        <f t="shared" ref="E2:E16" si="3">R2</f>
        <v>4500000</v>
      </c>
      <c r="F2" s="72">
        <f t="shared" ref="F2:F15" si="4">ROUND((E2/B2),0)</f>
        <v>8364</v>
      </c>
      <c r="G2" s="72">
        <f t="shared" ref="G2:G15" si="5">ROUND((E2/C2),0)</f>
        <v>6970</v>
      </c>
      <c r="H2" s="72">
        <f t="shared" ref="H2:H15" si="6">ROUND((E2/D2),0)</f>
        <v>5809</v>
      </c>
      <c r="I2" s="72">
        <f t="shared" ref="I2:I15" si="7">T2</f>
        <v>0</v>
      </c>
      <c r="J2" s="72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538</v>
      </c>
      <c r="R2" s="73">
        <v>4500000</v>
      </c>
      <c r="S2" s="73" t="s">
        <v>88</v>
      </c>
    </row>
    <row r="3" spans="1:19" x14ac:dyDescent="0.25">
      <c r="A3" s="4">
        <v>2</v>
      </c>
      <c r="B3" s="4">
        <f t="shared" si="0"/>
        <v>526</v>
      </c>
      <c r="C3" s="4">
        <f t="shared" si="1"/>
        <v>631.19999999999993</v>
      </c>
      <c r="D3" s="4">
        <f t="shared" si="2"/>
        <v>757.43999999999994</v>
      </c>
      <c r="E3" s="5">
        <f t="shared" si="3"/>
        <v>6000000</v>
      </c>
      <c r="F3" s="4">
        <f t="shared" si="4"/>
        <v>11407</v>
      </c>
      <c r="G3" s="4">
        <f t="shared" si="5"/>
        <v>9506</v>
      </c>
      <c r="H3" s="4">
        <f t="shared" si="6"/>
        <v>7921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526</v>
      </c>
      <c r="R3" s="2">
        <v>6000000</v>
      </c>
      <c r="S3" s="2" t="s">
        <v>89</v>
      </c>
    </row>
    <row r="4" spans="1:19" x14ac:dyDescent="0.25">
      <c r="A4" s="4">
        <v>3</v>
      </c>
      <c r="B4" s="4">
        <f t="shared" si="0"/>
        <v>674</v>
      </c>
      <c r="C4" s="4">
        <f t="shared" si="1"/>
        <v>808.8</v>
      </c>
      <c r="D4" s="4">
        <f t="shared" si="2"/>
        <v>970.56</v>
      </c>
      <c r="E4" s="5">
        <f t="shared" si="3"/>
        <v>4999000</v>
      </c>
      <c r="F4" s="4">
        <f t="shared" si="4"/>
        <v>7417</v>
      </c>
      <c r="G4" s="4">
        <f t="shared" si="5"/>
        <v>6181</v>
      </c>
      <c r="H4" s="4">
        <f t="shared" si="6"/>
        <v>5151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674</v>
      </c>
      <c r="R4" s="2">
        <v>4999000</v>
      </c>
      <c r="S4" s="2" t="s">
        <v>90</v>
      </c>
    </row>
    <row r="5" spans="1:19" x14ac:dyDescent="0.25">
      <c r="A5" s="4">
        <v>4</v>
      </c>
      <c r="B5" s="4">
        <f t="shared" si="0"/>
        <v>767</v>
      </c>
      <c r="C5" s="4">
        <f t="shared" si="1"/>
        <v>920.4</v>
      </c>
      <c r="D5" s="4">
        <f t="shared" si="2"/>
        <v>1104.48</v>
      </c>
      <c r="E5" s="5">
        <f t="shared" si="3"/>
        <v>7500000</v>
      </c>
      <c r="F5" s="72">
        <f t="shared" si="4"/>
        <v>9778</v>
      </c>
      <c r="G5" s="72">
        <f t="shared" si="5"/>
        <v>8149</v>
      </c>
      <c r="H5" s="72">
        <f t="shared" si="6"/>
        <v>6791</v>
      </c>
      <c r="I5" s="72">
        <f t="shared" si="7"/>
        <v>0</v>
      </c>
      <c r="J5" s="72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767</v>
      </c>
      <c r="R5" s="73">
        <v>7500000</v>
      </c>
      <c r="S5" s="73" t="s">
        <v>91</v>
      </c>
    </row>
    <row r="6" spans="1:19" x14ac:dyDescent="0.25">
      <c r="A6" s="4">
        <v>5</v>
      </c>
      <c r="B6" s="4">
        <f t="shared" si="0"/>
        <v>543</v>
      </c>
      <c r="C6" s="4">
        <f t="shared" si="1"/>
        <v>651.6</v>
      </c>
      <c r="D6" s="4">
        <f t="shared" si="2"/>
        <v>781.92</v>
      </c>
      <c r="E6" s="5">
        <f t="shared" si="3"/>
        <v>4600000</v>
      </c>
      <c r="F6" s="72">
        <f t="shared" si="4"/>
        <v>8471</v>
      </c>
      <c r="G6" s="72">
        <f t="shared" si="5"/>
        <v>7060</v>
      </c>
      <c r="H6" s="72">
        <f t="shared" si="6"/>
        <v>5883</v>
      </c>
      <c r="I6" s="72">
        <f t="shared" si="7"/>
        <v>0</v>
      </c>
      <c r="J6" s="72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543</v>
      </c>
      <c r="R6" s="73">
        <v>4600000</v>
      </c>
      <c r="S6" s="2"/>
    </row>
    <row r="7" spans="1:19" x14ac:dyDescent="0.25">
      <c r="A7" s="4">
        <v>6</v>
      </c>
      <c r="B7" s="4">
        <f t="shared" si="0"/>
        <v>518</v>
      </c>
      <c r="C7" s="4">
        <f t="shared" si="1"/>
        <v>621.6</v>
      </c>
      <c r="D7" s="4">
        <f t="shared" si="2"/>
        <v>745.92</v>
      </c>
      <c r="E7" s="5">
        <f t="shared" si="3"/>
        <v>5206000</v>
      </c>
      <c r="F7" s="72">
        <f t="shared" si="4"/>
        <v>10050</v>
      </c>
      <c r="G7" s="72">
        <f t="shared" si="5"/>
        <v>8375</v>
      </c>
      <c r="H7" s="72">
        <f t="shared" si="6"/>
        <v>6979</v>
      </c>
      <c r="I7" s="72">
        <f t="shared" si="7"/>
        <v>0</v>
      </c>
      <c r="J7" s="72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518</v>
      </c>
      <c r="R7" s="73">
        <v>5206000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87</v>
      </c>
    </row>
    <row r="24" spans="1:19" s="10" customFormat="1" x14ac:dyDescent="0.25">
      <c r="F24" s="68"/>
    </row>
    <row r="25" spans="1:19" s="10" customFormat="1" x14ac:dyDescent="0.25">
      <c r="F25" s="52" t="s">
        <v>71</v>
      </c>
      <c r="G25" s="52">
        <v>474</v>
      </c>
    </row>
    <row r="26" spans="1:19" s="10" customFormat="1" x14ac:dyDescent="0.25">
      <c r="F26" s="52" t="s">
        <v>84</v>
      </c>
      <c r="G26" s="52">
        <v>444</v>
      </c>
    </row>
    <row r="27" spans="1:19" s="10" customFormat="1" x14ac:dyDescent="0.25">
      <c r="F27" s="52" t="s">
        <v>85</v>
      </c>
      <c r="G27" s="52">
        <f>5.76*10.764</f>
        <v>62.000639999999997</v>
      </c>
    </row>
    <row r="28" spans="1:19" s="10" customFormat="1" x14ac:dyDescent="0.25">
      <c r="C28" s="67" t="s">
        <v>75</v>
      </c>
      <c r="D28" s="67">
        <v>2018</v>
      </c>
      <c r="F28" s="52" t="s">
        <v>86</v>
      </c>
      <c r="G28" s="52">
        <f>G26+G27</f>
        <v>506.00063999999998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607</v>
      </c>
      <c r="H29" s="10">
        <f>G29/G28</f>
        <v>1.1996032257982916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69"/>
      <c r="D31" s="69"/>
      <c r="F31" s="69" t="s">
        <v>74</v>
      </c>
      <c r="G31" s="69">
        <f>G29*G30</f>
        <v>0</v>
      </c>
      <c r="H31" s="10" t="e">
        <f>G31/D29</f>
        <v>#DIV/0!</v>
      </c>
    </row>
    <row r="32" spans="1:19" s="10" customFormat="1" x14ac:dyDescent="0.25">
      <c r="C32" s="69"/>
      <c r="D32" s="69"/>
      <c r="F32" s="69" t="s">
        <v>24</v>
      </c>
      <c r="G32" s="69">
        <f>G31*90%</f>
        <v>0</v>
      </c>
    </row>
    <row r="33" spans="3:7" s="10" customFormat="1" x14ac:dyDescent="0.25">
      <c r="C33" s="69"/>
      <c r="D33" s="69"/>
      <c r="F33" s="69" t="s">
        <v>25</v>
      </c>
      <c r="G33" s="69">
        <f>G31*80%</f>
        <v>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2024-11-28T08:48:20Z</dcterms:modified>
</cp:coreProperties>
</file>