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Shailesh Kumar Sahu - SBI\"/>
    </mc:Choice>
  </mc:AlternateContent>
  <xr:revisionPtr revIDLastSave="0" documentId="13_ncr:1_{B313F84E-79AC-4043-B4A7-B03A903B1DA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78" i="4" l="1"/>
  <c r="W65" i="4"/>
  <c r="W62" i="4"/>
  <c r="W63" i="4" s="1"/>
  <c r="W61" i="4"/>
  <c r="W60" i="4"/>
  <c r="W69" i="4" s="1"/>
  <c r="W67" i="4" l="1"/>
  <c r="W68" i="4" s="1"/>
  <c r="W71" i="4" s="1"/>
  <c r="W74" i="4" s="1"/>
  <c r="Z11" i="18"/>
  <c r="S16" i="17"/>
  <c r="T11" i="16"/>
  <c r="S11" i="15"/>
  <c r="S15" i="14"/>
  <c r="U12" i="13"/>
  <c r="G33" i="4"/>
  <c r="W80" i="4" l="1"/>
  <c r="W75" i="4"/>
  <c r="W76" i="4"/>
  <c r="Y74" i="4"/>
  <c r="W31" i="4"/>
  <c r="Y75" i="4" l="1"/>
  <c r="Y76" i="4"/>
  <c r="P9" i="4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S41" i="4"/>
  <c r="Y47" i="4" l="1"/>
  <c r="Y46" i="4"/>
  <c r="W51" i="4"/>
  <c r="W47" i="4"/>
</calcChain>
</file>

<file path=xl/sharedStrings.xml><?xml version="1.0" encoding="utf-8"?>
<sst xmlns="http://schemas.openxmlformats.org/spreadsheetml/2006/main" count="69" uniqueCount="42">
  <si>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</si>
  <si>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</si>
  <si>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</si>
  <si>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</si>
  <si>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</si>
  <si>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</si>
  <si>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</si>
  <si>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</si>
  <si>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</si>
  <si>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</si>
  <si>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</si>
  <si>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</si>
  <si>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</si>
  <si>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</si>
  <si>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</si>
  <si>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</si>
  <si>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</si>
  <si>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</si>
  <si>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</si>
  <si>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</si>
  <si>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</si>
  <si>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</si>
  <si>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</si>
  <si>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</si>
  <si>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</si>
  <si>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</si>
  <si>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</si>
  <si>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</si>
  <si>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</si>
  <si>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</si>
  <si>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</si>
  <si>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</si>
  <si>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</si>
  <si>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</si>
  <si>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</si>
  <si>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</si>
  <si>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</si>
  <si>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</si>
  <si>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</si>
  <si>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 xml:space="preserve">State Bank of India ( RACPC- Chinchpokli ) - Shailesh Kumar Sahu And Richa Pandey
</t>
  </si>
  <si>
    <t>Agree CA</t>
  </si>
  <si>
    <t>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</si>
</sst>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5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134235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06D7F1-7EF0-45D5-BE5B-2DAAC013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3445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267928</xdr:colOff>
      <xdr:row>42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EEC18B-2F64-4A9E-8824-F43C1AE3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02328" cy="767822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267928</xdr:colOff>
      <xdr:row>42</xdr:row>
      <xdr:rowOff>58222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01916-A112-4B8F-B22D-E38C87D36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02328" cy="767822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277455</xdr:colOff>
      <xdr:row>41</xdr:row>
      <xdr:rowOff>143958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8DE847-8A8A-423C-B26E-20D81126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11855" cy="7763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220297</xdr:colOff>
      <xdr:row>47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1FDCCF-3985-4E38-A51D-D5F384438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54697" cy="7944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33</xdr:row>
      <xdr:rowOff>181851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03C653-9378-467E-8847-D13DC7BB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6277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35</xdr:row>
      <xdr:rowOff>19910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EF0D24-F73F-42B0-87AD-BD8550965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16353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40</xdr:row>
      <xdr:rowOff>105667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3E9FA2-3422-4897-A2B7-21BE3C9CF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6392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201244</xdr:colOff>
      <xdr:row>35</xdr:row>
      <xdr:rowOff>124773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ED8AB3-A11B-4FCC-9FD4-DE8F0C10D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35644" cy="6792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42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82F4D-256B-4E29-B2AE-8C0EEFD56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9925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40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54211F-6575-4374-98DA-B2ED7BAE3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5639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40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E95F79-D1CA-4576-B7EC-ADD2B137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506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0"/>
  <sheetViews>
    <sheetView tabSelected="1" topLeftCell="A10" zoomScaleNormal="100" workbookViewId="0">
      <selection activeCell="T27" sqref="T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s="47" customFormat="1" x14ac:dyDescent="0.25">
      <c r="A3" s="48">
        <f t="shared" ref="A3:A14" si="0">N3</f>
        <v>0</v>
      </c>
      <c r="B3" s="48">
        <f t="shared" ref="B3:B14" si="1">Q3</f>
        <v>644.16666666666674</v>
      </c>
      <c r="C3" s="48">
        <f>B3*1.2</f>
        <v>773.00000000000011</v>
      </c>
      <c r="D3" s="48">
        <f t="shared" ref="D3:D14" si="2">C3*1.2</f>
        <v>927.60000000000014</v>
      </c>
      <c r="E3" s="49">
        <f t="shared" ref="E3:E14" si="3">R3</f>
        <v>17500000</v>
      </c>
      <c r="F3" s="48">
        <f t="shared" ref="F3:F14" si="4">ROUND((E3/B3),0)</f>
        <v>27167</v>
      </c>
      <c r="G3" s="48">
        <f t="shared" ref="G3:G14" si="5">ROUND((E3/C3),0)</f>
        <v>22639</v>
      </c>
      <c r="H3" s="48">
        <f t="shared" ref="H3:H14" si="6">ROUND((E3/D3),0)</f>
        <v>18866</v>
      </c>
      <c r="I3" s="48" t="e">
        <f>#REF!</f>
        <v>#REF!</v>
      </c>
      <c r="J3" s="48">
        <f t="shared" ref="J3:J14" si="7">S3</f>
        <v>0</v>
      </c>
      <c r="O3" s="47">
        <v>0</v>
      </c>
      <c r="P3" s="47">
        <v>773</v>
      </c>
      <c r="Q3" s="47">
        <f t="shared" ref="P3:Q14" si="8">P3/1.2</f>
        <v>644.16666666666674</v>
      </c>
      <c r="R3" s="50">
        <v>17500000</v>
      </c>
    </row>
    <row r="4" spans="1:20" x14ac:dyDescent="0.25">
      <c r="A4" s="4">
        <f t="shared" ref="A4:A9" si="9">N4</f>
        <v>0</v>
      </c>
      <c r="B4" s="4">
        <f t="shared" ref="B4:B9" si="10">Q4</f>
        <v>714.16666666666674</v>
      </c>
      <c r="C4" s="4">
        <f t="shared" ref="C4:C9" si="11">B4*1.2</f>
        <v>857.00000000000011</v>
      </c>
      <c r="D4" s="4">
        <f t="shared" ref="D4:D9" si="12">C4*1.2</f>
        <v>1028.4000000000001</v>
      </c>
      <c r="E4" s="5">
        <f t="shared" ref="E4:E9" si="13">R4</f>
        <v>24500000</v>
      </c>
      <c r="F4" s="9">
        <f t="shared" ref="F4:F9" si="14">ROUND((E4/B4),0)</f>
        <v>34306</v>
      </c>
      <c r="G4" s="9">
        <f t="shared" ref="G4:G9" si="15">ROUND((E4/C4),0)</f>
        <v>28588</v>
      </c>
      <c r="H4" s="9">
        <f t="shared" ref="H4:H9" si="16">ROUND((E4/D4),0)</f>
        <v>23823</v>
      </c>
      <c r="I4" s="4" t="e">
        <f>#REF!</f>
        <v>#REF!</v>
      </c>
      <c r="J4" s="4">
        <f t="shared" ref="J4:J9" si="17">S4</f>
        <v>0</v>
      </c>
      <c r="O4">
        <v>0</v>
      </c>
      <c r="P4">
        <v>857</v>
      </c>
      <c r="Q4">
        <f t="shared" ref="Q4:Q9" si="18">P4/1.2</f>
        <v>714.16666666666674</v>
      </c>
      <c r="R4" s="2">
        <v>24500000</v>
      </c>
    </row>
    <row r="5" spans="1:20" x14ac:dyDescent="0.25">
      <c r="A5" s="4">
        <f t="shared" si="9"/>
        <v>0</v>
      </c>
      <c r="B5" s="4">
        <f t="shared" si="10"/>
        <v>618</v>
      </c>
      <c r="C5" s="4">
        <f t="shared" si="11"/>
        <v>741.6</v>
      </c>
      <c r="D5" s="4">
        <f t="shared" si="12"/>
        <v>889.92</v>
      </c>
      <c r="E5" s="5">
        <f t="shared" si="13"/>
        <v>15759000</v>
      </c>
      <c r="F5" s="9">
        <f t="shared" si="14"/>
        <v>25500</v>
      </c>
      <c r="G5" s="9">
        <f t="shared" si="15"/>
        <v>21250</v>
      </c>
      <c r="H5" s="9">
        <f t="shared" si="16"/>
        <v>17708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v>618</v>
      </c>
      <c r="R5" s="2">
        <v>15759000</v>
      </c>
    </row>
    <row r="6" spans="1:20" x14ac:dyDescent="0.25">
      <c r="A6" s="4">
        <f t="shared" si="9"/>
        <v>0</v>
      </c>
      <c r="B6" s="4">
        <f t="shared" si="10"/>
        <v>730</v>
      </c>
      <c r="C6" s="4">
        <f t="shared" si="11"/>
        <v>876</v>
      </c>
      <c r="D6" s="4">
        <f t="shared" si="12"/>
        <v>1051.2</v>
      </c>
      <c r="E6" s="5">
        <f t="shared" si="13"/>
        <v>16000000</v>
      </c>
      <c r="F6" s="9">
        <f t="shared" si="14"/>
        <v>21918</v>
      </c>
      <c r="G6" s="9">
        <f t="shared" si="15"/>
        <v>18265</v>
      </c>
      <c r="H6" s="9">
        <f t="shared" si="16"/>
        <v>15221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v>730</v>
      </c>
      <c r="R6" s="2">
        <v>16000000</v>
      </c>
    </row>
    <row r="7" spans="1:20" x14ac:dyDescent="0.25">
      <c r="A7" s="4">
        <f t="shared" si="9"/>
        <v>0</v>
      </c>
      <c r="B7" s="4">
        <f t="shared" si="10"/>
        <v>896</v>
      </c>
      <c r="C7" s="4">
        <f t="shared" si="11"/>
        <v>1075.2</v>
      </c>
      <c r="D7" s="4">
        <f t="shared" si="12"/>
        <v>1290.24</v>
      </c>
      <c r="E7" s="5">
        <f t="shared" si="13"/>
        <v>21654400</v>
      </c>
      <c r="F7" s="9">
        <f t="shared" si="14"/>
        <v>24168</v>
      </c>
      <c r="G7" s="9">
        <f t="shared" si="15"/>
        <v>20140</v>
      </c>
      <c r="H7" s="9">
        <f t="shared" si="16"/>
        <v>16783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v>896</v>
      </c>
      <c r="R7" s="2">
        <v>21654400</v>
      </c>
    </row>
    <row r="8" spans="1:20" s="47" customFormat="1" x14ac:dyDescent="0.25">
      <c r="A8" s="48">
        <f t="shared" si="9"/>
        <v>0</v>
      </c>
      <c r="B8" s="48">
        <f t="shared" si="10"/>
        <v>618</v>
      </c>
      <c r="C8" s="48">
        <f t="shared" si="11"/>
        <v>741.6</v>
      </c>
      <c r="D8" s="48">
        <f t="shared" si="12"/>
        <v>889.92</v>
      </c>
      <c r="E8" s="49">
        <f t="shared" si="13"/>
        <v>16315200</v>
      </c>
      <c r="F8" s="48">
        <f t="shared" si="14"/>
        <v>26400</v>
      </c>
      <c r="G8" s="48">
        <f t="shared" si="15"/>
        <v>22000</v>
      </c>
      <c r="H8" s="48">
        <f t="shared" si="16"/>
        <v>18333</v>
      </c>
      <c r="I8" s="48" t="e">
        <f>#REF!</f>
        <v>#REF!</v>
      </c>
      <c r="J8" s="48">
        <f t="shared" si="17"/>
        <v>0</v>
      </c>
      <c r="O8" s="47">
        <v>0</v>
      </c>
      <c r="P8" s="47">
        <f t="shared" si="19"/>
        <v>0</v>
      </c>
      <c r="Q8" s="47">
        <v>618</v>
      </c>
      <c r="R8" s="50">
        <v>16315200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s="47" customFormat="1" x14ac:dyDescent="0.25">
      <c r="A16" s="48">
        <f t="shared" ref="A16:A28" si="32">N16</f>
        <v>0</v>
      </c>
      <c r="B16" s="48">
        <f t="shared" ref="B16:B28" si="33">Q16</f>
        <v>1088</v>
      </c>
      <c r="C16" s="48">
        <f>B16*1.2</f>
        <v>1305.5999999999999</v>
      </c>
      <c r="D16" s="48">
        <f t="shared" ref="D16:D28" si="34">C16*1.2</f>
        <v>1566.7199999999998</v>
      </c>
      <c r="E16" s="49">
        <f t="shared" ref="E16:E28" si="35">R16</f>
        <v>34600000</v>
      </c>
      <c r="F16" s="48">
        <f t="shared" ref="F16:F28" si="36">ROUND((E16/B16),0)</f>
        <v>31801</v>
      </c>
      <c r="G16" s="48">
        <f t="shared" ref="G16:G28" si="37">ROUND((E16/C16),0)</f>
        <v>26501</v>
      </c>
      <c r="H16" s="48">
        <f t="shared" ref="H16:H28" si="38">ROUND((E16/D16),0)</f>
        <v>22084</v>
      </c>
      <c r="I16" s="48" t="e">
        <f>#REF!</f>
        <v>#REF!</v>
      </c>
      <c r="J16" s="48">
        <f t="shared" ref="J16:J28" si="39">S16</f>
        <v>0</v>
      </c>
      <c r="O16" s="47">
        <v>0</v>
      </c>
      <c r="P16" s="47">
        <f t="shared" ref="P16:Q28" si="40">O16/1.2</f>
        <v>0</v>
      </c>
      <c r="Q16" s="47">
        <v>1088</v>
      </c>
      <c r="R16" s="50">
        <v>34600000</v>
      </c>
    </row>
    <row r="17" spans="1:24" x14ac:dyDescent="0.25">
      <c r="A17" s="4">
        <f t="shared" si="32"/>
        <v>0</v>
      </c>
      <c r="B17" s="4">
        <f t="shared" si="33"/>
        <v>866</v>
      </c>
      <c r="C17" s="4">
        <f t="shared" ref="C17:C28" si="41">B17*1.2</f>
        <v>1039.2</v>
      </c>
      <c r="D17" s="4">
        <f t="shared" si="34"/>
        <v>1247.04</v>
      </c>
      <c r="E17" s="5">
        <f t="shared" si="35"/>
        <v>23500000</v>
      </c>
      <c r="F17" s="9">
        <f t="shared" si="36"/>
        <v>27136</v>
      </c>
      <c r="G17" s="9">
        <f t="shared" si="37"/>
        <v>22614</v>
      </c>
      <c r="H17" s="9">
        <f t="shared" si="38"/>
        <v>18845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866</v>
      </c>
      <c r="R17" s="2">
        <v>23500000</v>
      </c>
    </row>
    <row r="18" spans="1:24" s="47" customFormat="1" x14ac:dyDescent="0.25">
      <c r="A18" s="48">
        <f t="shared" si="32"/>
        <v>0</v>
      </c>
      <c r="B18" s="48">
        <f t="shared" si="33"/>
        <v>921</v>
      </c>
      <c r="C18" s="48">
        <f t="shared" si="41"/>
        <v>1105.2</v>
      </c>
      <c r="D18" s="48">
        <f t="shared" si="34"/>
        <v>1326.24</v>
      </c>
      <c r="E18" s="49">
        <f t="shared" si="35"/>
        <v>28900000</v>
      </c>
      <c r="F18" s="48">
        <f t="shared" si="36"/>
        <v>31379</v>
      </c>
      <c r="G18" s="48">
        <f t="shared" si="37"/>
        <v>26149</v>
      </c>
      <c r="H18" s="48">
        <f t="shared" si="38"/>
        <v>21791</v>
      </c>
      <c r="I18" s="48" t="e">
        <f>#REF!</f>
        <v>#REF!</v>
      </c>
      <c r="J18" s="48">
        <f t="shared" si="39"/>
        <v>0</v>
      </c>
      <c r="O18" s="47">
        <v>0</v>
      </c>
      <c r="P18" s="47">
        <f t="shared" si="40"/>
        <v>0</v>
      </c>
      <c r="Q18" s="47">
        <v>921</v>
      </c>
      <c r="R18" s="50">
        <v>28900000</v>
      </c>
    </row>
    <row r="19" spans="1:24" x14ac:dyDescent="0.25">
      <c r="A19" s="4">
        <f t="shared" si="32"/>
        <v>0</v>
      </c>
      <c r="B19" s="4">
        <f t="shared" si="33"/>
        <v>866</v>
      </c>
      <c r="C19" s="4">
        <f t="shared" si="41"/>
        <v>1039.2</v>
      </c>
      <c r="D19" s="4">
        <f t="shared" si="34"/>
        <v>1247.04</v>
      </c>
      <c r="E19" s="5">
        <f t="shared" si="35"/>
        <v>24500000</v>
      </c>
      <c r="F19" s="9">
        <f t="shared" si="36"/>
        <v>28291</v>
      </c>
      <c r="G19" s="9">
        <f t="shared" si="37"/>
        <v>23576</v>
      </c>
      <c r="H19" s="9">
        <f t="shared" si="38"/>
        <v>19647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866</v>
      </c>
      <c r="R19" s="2">
        <v>24500000</v>
      </c>
    </row>
    <row r="20" spans="1:24" x14ac:dyDescent="0.25">
      <c r="A20" s="4">
        <f t="shared" si="32"/>
        <v>0</v>
      </c>
      <c r="B20" s="4">
        <f t="shared" si="33"/>
        <v>921</v>
      </c>
      <c r="C20" s="4">
        <f t="shared" si="41"/>
        <v>1105.2</v>
      </c>
      <c r="D20" s="4">
        <f t="shared" si="34"/>
        <v>1326.24</v>
      </c>
      <c r="E20" s="5">
        <f t="shared" si="35"/>
        <v>25100000</v>
      </c>
      <c r="F20" s="9">
        <f t="shared" si="36"/>
        <v>27253</v>
      </c>
      <c r="G20" s="9">
        <f t="shared" si="37"/>
        <v>22711</v>
      </c>
      <c r="H20" s="9">
        <f t="shared" si="38"/>
        <v>18926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921</v>
      </c>
      <c r="R20" s="2">
        <v>25100000</v>
      </c>
    </row>
    <row r="21" spans="1:24" x14ac:dyDescent="0.25">
      <c r="A21" s="4">
        <f t="shared" si="32"/>
        <v>0</v>
      </c>
      <c r="B21" s="4">
        <f t="shared" si="33"/>
        <v>921</v>
      </c>
      <c r="C21" s="4">
        <f t="shared" si="41"/>
        <v>1105.2</v>
      </c>
      <c r="D21" s="4">
        <f t="shared" si="34"/>
        <v>1326.24</v>
      </c>
      <c r="E21" s="5">
        <f t="shared" si="35"/>
        <v>26000000</v>
      </c>
      <c r="F21" s="9">
        <f t="shared" si="36"/>
        <v>28230</v>
      </c>
      <c r="G21" s="9">
        <f t="shared" si="37"/>
        <v>23525</v>
      </c>
      <c r="H21" s="9">
        <f t="shared" si="38"/>
        <v>19604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921</v>
      </c>
      <c r="R21" s="2">
        <v>26000000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30500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28000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83.76</v>
      </c>
      <c r="G33">
        <f>F33*10.764</f>
        <v>901.59263999999996</v>
      </c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5:25" ht="15.75" x14ac:dyDescent="0.25">
      <c r="I34" s="47"/>
      <c r="S34" s="10"/>
      <c r="T34" s="10"/>
      <c r="U34" s="17" t="s">
        <v>18</v>
      </c>
      <c r="V34" s="23"/>
      <c r="W34" s="24">
        <f>W35-W33</f>
        <v>61</v>
      </c>
      <c r="X34" s="41">
        <v>2025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3" t="s">
        <v>39</v>
      </c>
      <c r="Q36" s="44"/>
      <c r="R36" s="44"/>
      <c r="S36" s="44"/>
      <c r="T36" s="45"/>
      <c r="U36" s="21" t="s">
        <v>20</v>
      </c>
      <c r="V36" s="23"/>
      <c r="W36" s="24">
        <f>90*W33/W35</f>
        <v>-1.5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28000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30500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902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27511000</v>
      </c>
      <c r="X45" s="33">
        <v>1400000</v>
      </c>
      <c r="Y45" s="15">
        <f>W45+X45</f>
        <v>28911000</v>
      </c>
    </row>
    <row r="46" spans="5:25" ht="15.75" x14ac:dyDescent="0.25">
      <c r="S46" s="11"/>
      <c r="T46" s="10"/>
      <c r="U46" s="17" t="s">
        <v>24</v>
      </c>
      <c r="V46" s="23"/>
      <c r="W46" s="34">
        <f>W45*0.98</f>
        <v>26960780</v>
      </c>
      <c r="X46" s="35"/>
      <c r="Y46" s="15">
        <f>Y45*0.98</f>
        <v>28332780</v>
      </c>
    </row>
    <row r="47" spans="5:25" ht="15.75" x14ac:dyDescent="0.25">
      <c r="S47" s="10"/>
      <c r="T47" s="10"/>
      <c r="U47" s="17" t="s">
        <v>25</v>
      </c>
      <c r="V47" s="23"/>
      <c r="W47" s="34">
        <f>W45*0.8</f>
        <v>22008800</v>
      </c>
      <c r="X47" s="34"/>
      <c r="Y47" s="15">
        <f>Y45*0.8</f>
        <v>23128800</v>
      </c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2255000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57314.583333333336</v>
      </c>
      <c r="X51" s="34"/>
    </row>
    <row r="56" spans="21:24" ht="19.5" x14ac:dyDescent="0.3">
      <c r="W56" s="46" t="s">
        <v>41</v>
      </c>
    </row>
    <row r="58" spans="21:24" ht="15.75" x14ac:dyDescent="0.25">
      <c r="U58" s="17" t="s">
        <v>13</v>
      </c>
      <c r="V58" s="18"/>
      <c r="W58" s="19">
        <v>31000</v>
      </c>
      <c r="X58" s="20" t="s">
        <v>38</v>
      </c>
    </row>
    <row r="59" spans="21:24" ht="31.5" x14ac:dyDescent="0.25">
      <c r="U59" s="21" t="s">
        <v>14</v>
      </c>
      <c r="V59" s="18"/>
      <c r="W59" s="19">
        <v>2500</v>
      </c>
      <c r="X59" s="22"/>
    </row>
    <row r="60" spans="21:24" ht="15.75" x14ac:dyDescent="0.25">
      <c r="U60" s="17" t="s">
        <v>15</v>
      </c>
      <c r="V60" s="18"/>
      <c r="W60" s="19">
        <f>W58-W59</f>
        <v>28500</v>
      </c>
      <c r="X60" s="22"/>
    </row>
    <row r="61" spans="21:24" ht="15.75" x14ac:dyDescent="0.25">
      <c r="U61" s="17" t="s">
        <v>16</v>
      </c>
      <c r="V61" s="18"/>
      <c r="W61" s="19">
        <f>W59</f>
        <v>2500</v>
      </c>
      <c r="X61" s="22"/>
    </row>
    <row r="62" spans="21:24" ht="15.75" x14ac:dyDescent="0.25">
      <c r="U62" s="17" t="s">
        <v>17</v>
      </c>
      <c r="V62" s="23"/>
      <c r="W62" s="24">
        <f>X62-X63</f>
        <v>-1</v>
      </c>
      <c r="X62" s="25">
        <v>2024</v>
      </c>
    </row>
    <row r="63" spans="21:24" ht="15.75" x14ac:dyDescent="0.25">
      <c r="U63" s="17" t="s">
        <v>18</v>
      </c>
      <c r="V63" s="23"/>
      <c r="W63" s="24">
        <f>W64-W62</f>
        <v>61</v>
      </c>
      <c r="X63" s="41">
        <v>2025</v>
      </c>
    </row>
    <row r="64" spans="21:24" ht="15.75" x14ac:dyDescent="0.25">
      <c r="U64" s="17" t="s">
        <v>19</v>
      </c>
      <c r="V64" s="23"/>
      <c r="W64" s="24">
        <v>60</v>
      </c>
      <c r="X64" s="24"/>
    </row>
    <row r="65" spans="21:25" ht="31.5" x14ac:dyDescent="0.25">
      <c r="U65" s="21" t="s">
        <v>20</v>
      </c>
      <c r="V65" s="23"/>
      <c r="W65" s="24">
        <f>90*W62/W64</f>
        <v>-1.5</v>
      </c>
      <c r="X65" s="24"/>
    </row>
    <row r="66" spans="21:25" ht="15.75" x14ac:dyDescent="0.25">
      <c r="U66" s="17"/>
      <c r="V66" s="26"/>
      <c r="W66" s="27">
        <v>0</v>
      </c>
      <c r="X66" s="27"/>
    </row>
    <row r="67" spans="21:25" ht="15.75" x14ac:dyDescent="0.25">
      <c r="U67" s="17" t="s">
        <v>21</v>
      </c>
      <c r="V67" s="18"/>
      <c r="W67" s="19">
        <f>W61*W66</f>
        <v>0</v>
      </c>
      <c r="X67" s="22"/>
    </row>
    <row r="68" spans="21:25" ht="15.75" x14ac:dyDescent="0.25">
      <c r="U68" s="17" t="s">
        <v>22</v>
      </c>
      <c r="V68" s="18"/>
      <c r="W68" s="19">
        <f>W61-W67</f>
        <v>2500</v>
      </c>
      <c r="X68" s="22"/>
    </row>
    <row r="69" spans="21:25" ht="15.75" x14ac:dyDescent="0.25">
      <c r="U69" s="17" t="s">
        <v>15</v>
      </c>
      <c r="V69" s="18"/>
      <c r="W69" s="19">
        <f>W60</f>
        <v>28500</v>
      </c>
      <c r="X69" s="22"/>
    </row>
    <row r="70" spans="21:25" ht="15.75" x14ac:dyDescent="0.25">
      <c r="U70" s="23"/>
      <c r="V70" s="18"/>
      <c r="W70" s="19"/>
      <c r="X70" s="22"/>
    </row>
    <row r="71" spans="21:25" ht="15.75" x14ac:dyDescent="0.25">
      <c r="U71" s="28" t="s">
        <v>23</v>
      </c>
      <c r="V71" s="29"/>
      <c r="W71" s="20">
        <f>W69+W68</f>
        <v>31000</v>
      </c>
      <c r="X71" s="22"/>
    </row>
    <row r="72" spans="21:25" ht="15.75" x14ac:dyDescent="0.25">
      <c r="U72" s="23"/>
      <c r="V72" s="23"/>
      <c r="W72" s="24"/>
      <c r="X72" s="24"/>
    </row>
    <row r="73" spans="21:25" ht="15.75" x14ac:dyDescent="0.25">
      <c r="U73" s="28" t="s">
        <v>37</v>
      </c>
      <c r="V73" s="30"/>
      <c r="W73" s="25">
        <v>902</v>
      </c>
      <c r="X73" s="24"/>
    </row>
    <row r="74" spans="21:25" ht="15.75" x14ac:dyDescent="0.25">
      <c r="U74" s="17" t="s">
        <v>33</v>
      </c>
      <c r="V74" s="31"/>
      <c r="W74" s="32">
        <f>W71*W73+X75</f>
        <v>27962000</v>
      </c>
      <c r="X74" s="33">
        <v>1400000</v>
      </c>
      <c r="Y74" s="15">
        <f>W74+X74</f>
        <v>29362000</v>
      </c>
    </row>
    <row r="75" spans="21:25" ht="15.75" x14ac:dyDescent="0.25">
      <c r="U75" s="17" t="s">
        <v>24</v>
      </c>
      <c r="V75" s="23"/>
      <c r="W75" s="34">
        <f>W74*0.98</f>
        <v>27402760</v>
      </c>
      <c r="X75" s="35"/>
      <c r="Y75" s="15">
        <f>Y74*0.98</f>
        <v>28774760</v>
      </c>
    </row>
    <row r="76" spans="21:25" ht="15.75" x14ac:dyDescent="0.25">
      <c r="U76" s="17" t="s">
        <v>25</v>
      </c>
      <c r="V76" s="23"/>
      <c r="W76" s="34">
        <f>W74*0.8</f>
        <v>22369600</v>
      </c>
      <c r="X76" s="34"/>
      <c r="Y76" s="15">
        <f>Y74*0.8</f>
        <v>23489600</v>
      </c>
    </row>
    <row r="77" spans="21:25" ht="15.75" x14ac:dyDescent="0.25">
      <c r="U77" s="17"/>
      <c r="V77" s="23"/>
      <c r="W77" s="36"/>
      <c r="X77" s="24"/>
    </row>
    <row r="78" spans="21:25" ht="15.75" x14ac:dyDescent="0.25">
      <c r="U78" s="37" t="s">
        <v>26</v>
      </c>
      <c r="V78" s="38"/>
      <c r="W78" s="39">
        <f>W59*W73</f>
        <v>2255000</v>
      </c>
      <c r="X78" s="39"/>
    </row>
    <row r="79" spans="21:25" ht="15.75" x14ac:dyDescent="0.25">
      <c r="U79" s="17" t="s">
        <v>27</v>
      </c>
      <c r="V79" s="23"/>
      <c r="W79" s="36"/>
      <c r="X79" s="36"/>
    </row>
    <row r="80" spans="21:25" ht="15.75" x14ac:dyDescent="0.25">
      <c r="U80" s="40" t="s">
        <v>28</v>
      </c>
      <c r="V80" s="36"/>
      <c r="W80" s="34">
        <f>W74*0.025/12</f>
        <v>58254.166666666664</v>
      </c>
      <c r="X80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13" sqref="S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U44"/>
  <sheetViews>
    <sheetView zoomScaleNormal="100" workbookViewId="0">
      <selection activeCell="U13" sqref="U13"/>
    </sheetView>
  </sheetViews>
  <sheetFormatPr defaultRowHeight="15" x14ac:dyDescent="0.25"/>
  <sheetData>
    <row r="12" spans="20:21" x14ac:dyDescent="0.25">
      <c r="T12">
        <v>71.849999999999994</v>
      </c>
      <c r="U12">
        <f>T12*10.764</f>
        <v>773.39339999999993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R15:S15"/>
  <sheetViews>
    <sheetView topLeftCell="A6" workbookViewId="0">
      <selection activeCell="S16" sqref="S16"/>
    </sheetView>
  </sheetViews>
  <sheetFormatPr defaultRowHeight="15" x14ac:dyDescent="0.25"/>
  <sheetData>
    <row r="15" spans="18:19" x14ac:dyDescent="0.25">
      <c r="R15">
        <v>79.61</v>
      </c>
      <c r="S15">
        <f>R15*10.764</f>
        <v>856.92203999999992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1"/>
  <sheetViews>
    <sheetView zoomScaleNormal="100" workbookViewId="0">
      <selection activeCell="S12" sqref="S12"/>
    </sheetView>
  </sheetViews>
  <sheetFormatPr defaultRowHeight="15" x14ac:dyDescent="0.25"/>
  <sheetData>
    <row r="2" spans="1:19" x14ac:dyDescent="0.25">
      <c r="A2" s="6"/>
    </row>
    <row r="11" spans="1:19" x14ac:dyDescent="0.25">
      <c r="R11">
        <v>57.38</v>
      </c>
      <c r="S11">
        <f>R11*10.764</f>
        <v>617.63832000000002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1:T19"/>
  <sheetViews>
    <sheetView zoomScaleNormal="100" workbookViewId="0">
      <selection activeCell="T12" sqref="T12"/>
    </sheetView>
  </sheetViews>
  <sheetFormatPr defaultRowHeight="15" x14ac:dyDescent="0.25"/>
  <sheetData>
    <row r="11" spans="19:20" x14ac:dyDescent="0.25">
      <c r="S11">
        <v>65.319999999999993</v>
      </c>
      <c r="T11">
        <f>S11*10.764</f>
        <v>703.10447999999985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6:S16"/>
  <sheetViews>
    <sheetView topLeftCell="A7" zoomScaleNormal="100" workbookViewId="0">
      <selection activeCell="S17" sqref="S17"/>
    </sheetView>
  </sheetViews>
  <sheetFormatPr defaultRowHeight="15" x14ac:dyDescent="0.25"/>
  <sheetData>
    <row r="16" spans="18:19" x14ac:dyDescent="0.25">
      <c r="R16">
        <v>83.21</v>
      </c>
      <c r="S16">
        <f>R16*10.764</f>
        <v>895.67243999999982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1:Z11"/>
  <sheetViews>
    <sheetView topLeftCell="F1" zoomScaleNormal="100" workbookViewId="0">
      <selection activeCell="Z12" sqref="Z12"/>
    </sheetView>
  </sheetViews>
  <sheetFormatPr defaultRowHeight="15" x14ac:dyDescent="0.25"/>
  <sheetData>
    <row r="11" spans="25:26" x14ac:dyDescent="0.25">
      <c r="Y11">
        <v>57.38</v>
      </c>
      <c r="Z11">
        <f>Y11*10.764</f>
        <v>617.63832000000002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U12" sqref="U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1" sqref="R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2024-11-16T06:59:24Z</dcterms:modified>
</cp:coreProperties>
</file>