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Amrutnagar GHatkopar West\Kumar Batuklal Shah\"/>
    </mc:Choice>
  </mc:AlternateContent>
  <xr:revisionPtr revIDLastSave="0" documentId="13_ncr:1_{8F4ACF93-591B-4850-B501-C31D9A01F21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F22" i="4" l="1"/>
  <c r="S21" i="4" l="1"/>
  <c r="S20" i="4"/>
  <c r="S19" i="4"/>
  <c r="R42" i="4"/>
  <c r="E26" i="4" l="1"/>
  <c r="F25" i="4"/>
  <c r="F24" i="4"/>
  <c r="F26" i="4" l="1"/>
  <c r="E29" i="4"/>
  <c r="E39" i="4" l="1"/>
  <c r="E38" i="4"/>
  <c r="E37" i="4"/>
  <c r="E36" i="4"/>
  <c r="E35" i="4"/>
  <c r="E34" i="4"/>
  <c r="E32" i="4"/>
  <c r="E40" i="4" l="1"/>
  <c r="Q41" i="4"/>
  <c r="Q42" i="4" s="1"/>
  <c r="Q38" i="4"/>
  <c r="Q37" i="4"/>
  <c r="Q36" i="4"/>
  <c r="Q35" i="4"/>
  <c r="Q34" i="4"/>
  <c r="Q33" i="4"/>
  <c r="Q32" i="4"/>
  <c r="Q39" i="4" s="1"/>
  <c r="J21" i="4" l="1"/>
  <c r="O19" i="4"/>
  <c r="N19" i="4"/>
  <c r="P8" i="4" l="1"/>
  <c r="Q8" i="4" s="1"/>
  <c r="P7" i="4"/>
  <c r="P6" i="4"/>
  <c r="P5" i="4"/>
  <c r="P4" i="4"/>
  <c r="P3" i="4"/>
  <c r="P2" i="4"/>
  <c r="P12" i="4" l="1"/>
  <c r="Q12" i="4" s="1"/>
  <c r="P11" i="4"/>
  <c r="Q11" i="4" s="1"/>
  <c r="Q10" i="4"/>
  <c r="P10" i="4"/>
  <c r="P9" i="4"/>
  <c r="Q9" i="4" s="1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<sst xmlns="http://schemas.openxmlformats.org/spreadsheetml/2006/main" count="41" uniqueCount="38">
  <si>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</si>
  <si>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</si>
  <si>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</si>
  <si>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</si>
  <si>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</si>
  <si>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</si>
  <si>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</si>
  <si>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</si>
  <si>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</si>
  <si>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</si>
  <si>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</si>
  <si>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</si>
  <si>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</si>
  <si>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204, 2nd Floor, Wing - A, Avis Vraj A Paradise, Someshwar Premises CHSL, Garden lane , L B S Marg, Village - Ghatkopar, Ghatkopar West,</t>
  </si>
  <si>
    <t>bua</t>
  </si>
  <si>
    <t>rera  ca</t>
  </si>
  <si>
    <t>1 parking</t>
  </si>
  <si>
    <t>rate on ca</t>
  </si>
  <si>
    <t>fmv</t>
  </si>
  <si>
    <t>gift deed  - 2020</t>
  </si>
  <si>
    <t>31.03.24</t>
  </si>
  <si>
    <t>16.03.22</t>
  </si>
  <si>
    <t>Measurment of - f. no. 204</t>
  </si>
  <si>
    <t>24000 to 26000 on ca</t>
  </si>
  <si>
    <t>yoc - 2016 - site info</t>
  </si>
  <si>
    <t>F. No. 203 visited on 19.11.2024</t>
  </si>
  <si>
    <t>Remark: 1. Flat Nos. 203 &amp; 204 are merged having single entrance. Flat No. 204 of 1 bhk (As per Sale Plan of Agreement) converted into Living + 2 Bedrooms Toilet + Bath. No kitchen in the said flat. 2. As per Approved Plan Flat No. 203 is Living + Dinning + 1 BedroomWC + Bath. Flat No. 204 is Living + Dinning + 1 Bedroom + WC + Bath. 3. Occupancy Certificate not issued for the building.</t>
  </si>
  <si>
    <t>Flat No. 203</t>
  </si>
  <si>
    <t>Old ca</t>
  </si>
  <si>
    <t>opern terace</t>
  </si>
  <si>
    <t>new ca</t>
  </si>
  <si>
    <t>rera ca</t>
  </si>
  <si>
    <t>Prop. Tax</t>
  </si>
  <si>
    <t>bal</t>
  </si>
  <si>
    <t>rate</t>
  </si>
  <si>
    <t xml:space="preserve">Total measurement </t>
  </si>
  <si>
    <t>Total RERA</t>
  </si>
  <si>
    <t>Propt. Tax - 203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</si>
</sst>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3" fillId="2" borderId="0" xfId="0" applyFont="1" applyFill="1"/>
    <xf numFmtId="0" fontId="1" fillId="2" borderId="0" xfId="0" applyFont="1" applyFill="1"/>
    <xf numFmtId="43" fontId="0" fillId="2" borderId="0" xfId="1" applyFont="1" applyFill="1"/>
    <xf numFmtId="0" fontId="5" fillId="0" borderId="0" xfId="0" applyFont="1"/>
    <xf numFmtId="0" fontId="1" fillId="0" borderId="0" xfId="0" applyFont="1" applyAlignment="1">
      <alignment horizont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85726</xdr:colOff>
      <xdr:row>42</xdr:row>
      <xdr:rowOff>45860</xdr:rowOff>
    </xdr:from>
    <xdr:to>
      <xdr:col>14</xdr:col>
      <xdr:colOff>466726</xdr:colOff>
      <xdr:row>74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B0F2F9-EC8F-4A96-8CB5-250452640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6" y="8599310"/>
          <a:ext cx="7791450" cy="6116815"/>
        </a:xfrm>
        <a:prstGeom prst="rect">
          <a:avLst/>
        </a:prstGeom>
      </xdr:spPr>
    </xdr:pic>
    <xdr:clientData/>
  </xdr:twoCellAnchor>
  <xdr:twoCellAnchor editAs="oneCell">
    <xdr:from>
      <xdr:col>14</xdr:col>
      <xdr:colOff>542925</xdr:colOff>
      <xdr:row>42</xdr:row>
      <xdr:rowOff>166728</xdr:rowOff>
    </xdr:from>
    <xdr:to>
      <xdr:col>27</xdr:col>
      <xdr:colOff>134718</xdr:colOff>
      <xdr:row>69</xdr:row>
      <xdr:rowOff>19865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92A8328-EC43-4679-97EA-F4569E24C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53375" y="8720178"/>
          <a:ext cx="8373843" cy="4996637"/>
        </a:xfrm>
        <a:prstGeom prst="rect">
          <a:avLst/>
        </a:prstGeom>
      </xdr:spPr>
    </xdr:pic>
    <xdr:clientData/>
  </xdr:twoCellAnchor>
  <xdr:twoCellAnchor editAs="oneCell">
    <xdr:from>
      <xdr:col>14</xdr:col>
      <xdr:colOff>438150</xdr:colOff>
      <xdr:row>68</xdr:row>
      <xdr:rowOff>85725</xdr:rowOff>
    </xdr:from>
    <xdr:to>
      <xdr:col>24</xdr:col>
      <xdr:colOff>172383</xdr:colOff>
      <xdr:row>109</xdr:row>
      <xdr:rowOff>48710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9F726C0-BEB0-4F54-A1AD-86FD1FC20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48600" y="13592175"/>
          <a:ext cx="6687483" cy="77734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48</xdr:row>
      <xdr:rowOff>20265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237016-83F6-426C-82DB-7B0A078AE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87070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553718</xdr:colOff>
      <xdr:row>51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7B1E7B-F7D4-4F0C-802E-C664225C6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088118" cy="8649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439402</xdr:colOff>
      <xdr:row>46</xdr:row>
      <xdr:rowOff>86933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D284D16-1CF8-448C-ABD8-3A1C5BB5E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73802" cy="86594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54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F39B85-E1B9-43E4-8434-5E7729722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8107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238125</xdr:colOff>
      <xdr:row>53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6669FF-769F-4CAD-865E-15862BF33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553325" cy="8924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2"/>
  <sheetViews>
    <sheetView tabSelected="1" topLeftCell="A4" zoomScaleNormal="100" workbookViewId="0">
      <selection activeCell="F22" sqref="F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1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317</v>
      </c>
      <c r="C2" s="4">
        <f>B2*1.2</f>
        <v>380.4</v>
      </c>
      <c r="D2" s="4">
        <f t="shared" ref="D2:D13" si="2">C2*1.2</f>
        <v>456.47999999999996</v>
      </c>
      <c r="E2" s="5">
        <f t="shared" ref="E2:E13" si="3">R2</f>
        <v>9764000</v>
      </c>
      <c r="F2" s="13">
        <f t="shared" ref="F2:F13" si="4">ROUND((E2/B2),0)</f>
        <v>30801</v>
      </c>
      <c r="G2" s="10">
        <f t="shared" ref="G2:G13" si="5">ROUND((E2/C2),0)</f>
        <v>25668</v>
      </c>
      <c r="H2" s="10">
        <f t="shared" ref="H2:H13" si="6">ROUND((E2/D2),0)</f>
        <v>21390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8" si="8">O2/1.2</f>
        <v>0</v>
      </c>
      <c r="Q2">
        <v>317</v>
      </c>
      <c r="R2" s="2">
        <v>9764000</v>
      </c>
      <c r="S2" s="8"/>
      <c r="T2" s="8"/>
    </row>
    <row r="3" spans="1:20" x14ac:dyDescent="0.25">
      <c r="A3" s="4">
        <f t="shared" si="0"/>
        <v>0</v>
      </c>
      <c r="B3" s="4">
        <f t="shared" si="1"/>
        <v>477</v>
      </c>
      <c r="C3" s="4">
        <f t="shared" ref="C3:C15" si="9">B3*1.2</f>
        <v>572.4</v>
      </c>
      <c r="D3" s="4">
        <f t="shared" si="2"/>
        <v>686.88</v>
      </c>
      <c r="E3" s="5">
        <f t="shared" si="3"/>
        <v>16000000</v>
      </c>
      <c r="F3" s="10">
        <f t="shared" si="4"/>
        <v>33543</v>
      </c>
      <c r="G3" s="10">
        <f t="shared" si="5"/>
        <v>27952</v>
      </c>
      <c r="H3" s="10">
        <f t="shared" si="6"/>
        <v>23294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477</v>
      </c>
      <c r="R3" s="2">
        <v>16000000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500</v>
      </c>
      <c r="C4" s="4">
        <f t="shared" si="9"/>
        <v>600</v>
      </c>
      <c r="D4" s="4">
        <f t="shared" si="2"/>
        <v>720</v>
      </c>
      <c r="E4" s="5">
        <f t="shared" si="3"/>
        <v>13000000</v>
      </c>
      <c r="F4" s="13">
        <f t="shared" si="4"/>
        <v>26000</v>
      </c>
      <c r="G4" s="10">
        <f t="shared" si="5"/>
        <v>21667</v>
      </c>
      <c r="H4" s="10">
        <f t="shared" si="6"/>
        <v>18056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500</v>
      </c>
      <c r="R4" s="2">
        <v>13000000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317</v>
      </c>
      <c r="C5" s="4">
        <f t="shared" si="9"/>
        <v>380.4</v>
      </c>
      <c r="D5" s="4">
        <f t="shared" si="2"/>
        <v>456.47999999999996</v>
      </c>
      <c r="E5" s="5">
        <f t="shared" si="3"/>
        <v>9842000</v>
      </c>
      <c r="F5" s="10">
        <f t="shared" si="4"/>
        <v>31047</v>
      </c>
      <c r="G5" s="10">
        <f t="shared" si="5"/>
        <v>25873</v>
      </c>
      <c r="H5" s="10">
        <f t="shared" si="6"/>
        <v>21561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317</v>
      </c>
      <c r="R5" s="2">
        <v>9842000</v>
      </c>
      <c r="S5" s="8"/>
      <c r="T5" s="8"/>
    </row>
    <row r="6" spans="1:20" x14ac:dyDescent="0.25">
      <c r="A6" s="4">
        <f t="shared" si="0"/>
        <v>0</v>
      </c>
      <c r="B6" s="4">
        <f t="shared" si="1"/>
        <v>331</v>
      </c>
      <c r="C6" s="4">
        <f t="shared" si="9"/>
        <v>397.2</v>
      </c>
      <c r="D6" s="4">
        <f t="shared" si="2"/>
        <v>476.64</v>
      </c>
      <c r="E6" s="5">
        <f t="shared" si="3"/>
        <v>8118000</v>
      </c>
      <c r="F6" s="13">
        <f t="shared" si="4"/>
        <v>24526</v>
      </c>
      <c r="G6" s="10">
        <f t="shared" si="5"/>
        <v>20438</v>
      </c>
      <c r="H6" s="10">
        <f t="shared" si="6"/>
        <v>17032</v>
      </c>
      <c r="I6" s="4" t="e">
        <f>#REF!</f>
        <v>#REF!</v>
      </c>
      <c r="J6" s="4" t="str">
        <f t="shared" si="7"/>
        <v>31.03.24</v>
      </c>
      <c r="O6">
        <v>0</v>
      </c>
      <c r="P6">
        <f t="shared" si="8"/>
        <v>0</v>
      </c>
      <c r="Q6">
        <v>331</v>
      </c>
      <c r="R6" s="2">
        <v>8118000</v>
      </c>
      <c r="S6" s="8" t="s">
        <v>20</v>
      </c>
      <c r="T6" s="8"/>
    </row>
    <row r="7" spans="1:20" x14ac:dyDescent="0.25">
      <c r="A7" s="4">
        <f t="shared" si="0"/>
        <v>0</v>
      </c>
      <c r="B7" s="4">
        <f t="shared" si="1"/>
        <v>458</v>
      </c>
      <c r="C7" s="4">
        <f t="shared" si="9"/>
        <v>549.6</v>
      </c>
      <c r="D7" s="4">
        <f t="shared" si="2"/>
        <v>659.52</v>
      </c>
      <c r="E7" s="5">
        <f t="shared" si="3"/>
        <v>11000000</v>
      </c>
      <c r="F7" s="13">
        <f t="shared" si="4"/>
        <v>24017</v>
      </c>
      <c r="G7" s="10">
        <f t="shared" si="5"/>
        <v>20015</v>
      </c>
      <c r="H7" s="10">
        <f t="shared" si="6"/>
        <v>16679</v>
      </c>
      <c r="I7" s="4" t="e">
        <f>#REF!</f>
        <v>#REF!</v>
      </c>
      <c r="J7" s="4" t="str">
        <f t="shared" si="7"/>
        <v>16.03.22</v>
      </c>
      <c r="O7">
        <v>0</v>
      </c>
      <c r="P7">
        <f t="shared" si="8"/>
        <v>0</v>
      </c>
      <c r="Q7">
        <v>458</v>
      </c>
      <c r="R7" s="2">
        <v>11000000</v>
      </c>
      <c r="S7" s="8" t="s">
        <v>21</v>
      </c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ref="Q8" si="10">P8/1.2</f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ref="P9:P12" si="11">O9/1.2</f>
        <v>0</v>
      </c>
      <c r="Q9">
        <f t="shared" ref="Q9:Q12" si="12">P9/1.2</f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1"/>
        <v>0</v>
      </c>
      <c r="Q10">
        <f t="shared" si="12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1"/>
        <v>0</v>
      </c>
      <c r="Q11">
        <f t="shared" si="12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7" spans="3:24" x14ac:dyDescent="0.25">
      <c r="D17" t="s">
        <v>27</v>
      </c>
      <c r="I17" t="s">
        <v>13</v>
      </c>
    </row>
    <row r="18" spans="3:24" x14ac:dyDescent="0.25">
      <c r="D18" t="s">
        <v>28</v>
      </c>
      <c r="E18">
        <v>608</v>
      </c>
      <c r="I18" t="s">
        <v>15</v>
      </c>
      <c r="J18">
        <v>458</v>
      </c>
      <c r="O18" t="s">
        <v>16</v>
      </c>
    </row>
    <row r="19" spans="3:24" x14ac:dyDescent="0.25">
      <c r="D19" t="s">
        <v>29</v>
      </c>
      <c r="E19">
        <v>378</v>
      </c>
      <c r="I19" t="s">
        <v>14</v>
      </c>
      <c r="J19">
        <v>550</v>
      </c>
      <c r="N19">
        <f>51.08*10.764</f>
        <v>549.82511999999997</v>
      </c>
      <c r="O19">
        <f>N19/J18</f>
        <v>1.2004915283842794</v>
      </c>
      <c r="R19" t="s">
        <v>35</v>
      </c>
      <c r="S19">
        <f>Q42+E40</f>
        <v>1392.7873</v>
      </c>
    </row>
    <row r="20" spans="3:24" x14ac:dyDescent="0.25">
      <c r="I20" t="s">
        <v>17</v>
      </c>
      <c r="J20">
        <v>25500</v>
      </c>
      <c r="R20" t="s">
        <v>36</v>
      </c>
      <c r="S20">
        <f>J18+E22</f>
        <v>930</v>
      </c>
    </row>
    <row r="21" spans="3:24" x14ac:dyDescent="0.25">
      <c r="D21" t="s">
        <v>30</v>
      </c>
      <c r="E21">
        <v>451</v>
      </c>
      <c r="I21" t="s">
        <v>18</v>
      </c>
      <c r="J21">
        <f>J20*J18</f>
        <v>11679000</v>
      </c>
      <c r="R21" t="s">
        <v>37</v>
      </c>
      <c r="S21">
        <f>E26</f>
        <v>760</v>
      </c>
    </row>
    <row r="22" spans="3:24" x14ac:dyDescent="0.25">
      <c r="D22" t="s">
        <v>31</v>
      </c>
      <c r="E22">
        <v>472</v>
      </c>
      <c r="F22" s="7">
        <f>E22*1.2</f>
        <v>566.4</v>
      </c>
      <c r="G22" s="6"/>
      <c r="H22" s="6"/>
    </row>
    <row r="23" spans="3:24" x14ac:dyDescent="0.25">
      <c r="I23" t="s">
        <v>24</v>
      </c>
    </row>
    <row r="24" spans="3:24" x14ac:dyDescent="0.25">
      <c r="D24" t="s">
        <v>32</v>
      </c>
      <c r="E24">
        <v>680</v>
      </c>
      <c r="F24" s="7">
        <f>63.19*10.764</f>
        <v>680.17715999999996</v>
      </c>
      <c r="I24" t="s">
        <v>19</v>
      </c>
      <c r="O24" t="s">
        <v>23</v>
      </c>
      <c r="P24" s="11"/>
      <c r="Q24" s="11"/>
      <c r="R24" s="12"/>
      <c r="T24" s="11"/>
      <c r="U24" s="11"/>
      <c r="V24" s="11"/>
      <c r="W24" s="11"/>
      <c r="X24" s="11"/>
    </row>
    <row r="25" spans="3:24" x14ac:dyDescent="0.25">
      <c r="D25" t="s">
        <v>33</v>
      </c>
      <c r="E25">
        <v>80</v>
      </c>
      <c r="F25" s="7">
        <f>7.43*10.764</f>
        <v>79.976519999999994</v>
      </c>
      <c r="I25" s="16" t="s">
        <v>26</v>
      </c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</row>
    <row r="26" spans="3:24" x14ac:dyDescent="0.25">
      <c r="E26">
        <f>E25+E24</f>
        <v>760</v>
      </c>
      <c r="F26" s="7">
        <f>E26*1.2</f>
        <v>912</v>
      </c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</row>
    <row r="27" spans="3:24" ht="28.5" customHeight="1" x14ac:dyDescent="0.25">
      <c r="D27" t="s">
        <v>34</v>
      </c>
      <c r="E27">
        <v>25500</v>
      </c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</row>
    <row r="28" spans="3:24" hidden="1" x14ac:dyDescent="0.25"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</row>
    <row r="29" spans="3:24" x14ac:dyDescent="0.25">
      <c r="E29">
        <f>E27*E26</f>
        <v>19380000</v>
      </c>
      <c r="P29" s="14"/>
      <c r="Q29" s="11"/>
      <c r="R29" s="11"/>
      <c r="T29" s="11"/>
      <c r="U29" s="11"/>
      <c r="V29" s="11"/>
      <c r="W29" s="11"/>
      <c r="X29" s="11"/>
    </row>
    <row r="30" spans="3:24" x14ac:dyDescent="0.25">
      <c r="P30" s="14"/>
      <c r="Q30" s="11"/>
      <c r="R30" s="11"/>
      <c r="T30" s="11"/>
      <c r="U30" s="11"/>
      <c r="V30" s="11"/>
      <c r="W30" s="11"/>
      <c r="X30" s="11"/>
    </row>
    <row r="31" spans="3:24" x14ac:dyDescent="0.25">
      <c r="C31" s="15" t="s">
        <v>25</v>
      </c>
      <c r="D31" s="11"/>
      <c r="E31" s="11"/>
      <c r="F31" s="11"/>
      <c r="G31" s="11"/>
      <c r="N31" t="s">
        <v>22</v>
      </c>
      <c r="P31" s="11"/>
      <c r="Q31" s="11"/>
      <c r="R31" s="11"/>
      <c r="X31" s="11"/>
    </row>
    <row r="32" spans="3:24" x14ac:dyDescent="0.25">
      <c r="C32" s="6">
        <v>20</v>
      </c>
      <c r="D32" s="11">
        <v>12</v>
      </c>
      <c r="E32" s="11">
        <f>D32*C32</f>
        <v>240</v>
      </c>
      <c r="F32" s="11"/>
      <c r="G32" s="11"/>
      <c r="O32">
        <v>19.98</v>
      </c>
      <c r="P32" s="11">
        <v>5.39</v>
      </c>
      <c r="Q32" s="11">
        <f>P32*O32</f>
        <v>107.6922</v>
      </c>
      <c r="R32" s="11"/>
      <c r="X32" s="11"/>
    </row>
    <row r="33" spans="3:24" x14ac:dyDescent="0.25">
      <c r="C33" s="6">
        <v>20</v>
      </c>
      <c r="D33" s="11">
        <v>17.5</v>
      </c>
      <c r="E33" s="11">
        <v>0</v>
      </c>
      <c r="F33" s="11"/>
      <c r="G33" s="11"/>
      <c r="O33">
        <v>12.5</v>
      </c>
      <c r="P33" s="11">
        <v>10</v>
      </c>
      <c r="Q33" s="11">
        <f t="shared" ref="Q33:Q38" si="23">P33*O33</f>
        <v>125</v>
      </c>
      <c r="R33" s="11"/>
      <c r="X33" s="11"/>
    </row>
    <row r="34" spans="3:24" x14ac:dyDescent="0.25">
      <c r="C34">
        <v>9</v>
      </c>
      <c r="D34">
        <v>8</v>
      </c>
      <c r="E34" s="11">
        <f t="shared" ref="E34:E39" si="24">D34*C34</f>
        <v>72</v>
      </c>
      <c r="F34"/>
      <c r="O34">
        <v>8</v>
      </c>
      <c r="P34">
        <v>5.23</v>
      </c>
      <c r="Q34" s="11">
        <f t="shared" si="23"/>
        <v>41.84</v>
      </c>
      <c r="R34" s="11"/>
    </row>
    <row r="35" spans="3:24" x14ac:dyDescent="0.25">
      <c r="C35">
        <v>9.23</v>
      </c>
      <c r="D35" s="6">
        <v>7.78</v>
      </c>
      <c r="E35" s="11">
        <f t="shared" si="24"/>
        <v>71.809400000000011</v>
      </c>
      <c r="F35"/>
      <c r="O35">
        <v>6.21</v>
      </c>
      <c r="P35" s="11">
        <v>10.84</v>
      </c>
      <c r="Q35" s="11">
        <f t="shared" si="23"/>
        <v>67.316400000000002</v>
      </c>
      <c r="R35" s="11"/>
    </row>
    <row r="36" spans="3:24" x14ac:dyDescent="0.25">
      <c r="C36" s="6">
        <v>18.239999999999998</v>
      </c>
      <c r="D36" s="11">
        <v>10.46</v>
      </c>
      <c r="E36" s="11">
        <f t="shared" si="24"/>
        <v>190.79040000000001</v>
      </c>
      <c r="F36"/>
      <c r="O36">
        <v>9</v>
      </c>
      <c r="P36" s="11">
        <v>5</v>
      </c>
      <c r="Q36" s="11">
        <f t="shared" si="23"/>
        <v>45</v>
      </c>
      <c r="R36" s="11"/>
    </row>
    <row r="37" spans="3:24" x14ac:dyDescent="0.25">
      <c r="C37" s="6">
        <v>9.23</v>
      </c>
      <c r="D37" s="11">
        <v>5.4</v>
      </c>
      <c r="E37" s="11">
        <f t="shared" si="24"/>
        <v>49.842000000000006</v>
      </c>
      <c r="F37"/>
      <c r="O37">
        <v>14.31</v>
      </c>
      <c r="P37" s="11">
        <v>9.24</v>
      </c>
      <c r="Q37" s="11">
        <f t="shared" si="23"/>
        <v>132.2244</v>
      </c>
    </row>
    <row r="38" spans="3:24" x14ac:dyDescent="0.25">
      <c r="C38" s="6">
        <v>8.7799999999999994</v>
      </c>
      <c r="D38" s="11">
        <v>5</v>
      </c>
      <c r="E38" s="11">
        <f t="shared" si="24"/>
        <v>43.9</v>
      </c>
      <c r="F38"/>
      <c r="O38">
        <v>9.49</v>
      </c>
      <c r="P38" s="11">
        <v>5.55</v>
      </c>
      <c r="Q38" s="11">
        <f t="shared" si="23"/>
        <v>52.669499999999999</v>
      </c>
    </row>
    <row r="39" spans="3:24" x14ac:dyDescent="0.25">
      <c r="C39" s="6">
        <v>3.63</v>
      </c>
      <c r="D39" s="11">
        <v>21.15</v>
      </c>
      <c r="E39" s="11">
        <f t="shared" si="24"/>
        <v>76.774499999999989</v>
      </c>
      <c r="F39"/>
      <c r="Q39" s="11">
        <f>SUM(Q32:Q38)</f>
        <v>571.74249999999995</v>
      </c>
    </row>
    <row r="40" spans="3:24" x14ac:dyDescent="0.25">
      <c r="E40" s="11">
        <f>SUM(E32:E39)</f>
        <v>745.11629999999991</v>
      </c>
      <c r="F40"/>
    </row>
    <row r="41" spans="3:24" x14ac:dyDescent="0.25">
      <c r="F41"/>
      <c r="O41">
        <v>3.59</v>
      </c>
      <c r="P41" s="11">
        <v>21.15</v>
      </c>
      <c r="Q41">
        <f>P41*O41</f>
        <v>75.928499999999985</v>
      </c>
    </row>
    <row r="42" spans="3:24" x14ac:dyDescent="0.25">
      <c r="Q42" s="6">
        <f>Q41+Q39</f>
        <v>647.67099999999994</v>
      </c>
      <c r="R42">
        <f>Q42+E40</f>
        <v>1392.7873</v>
      </c>
      <c r="S42" s="6"/>
      <c r="T42" s="6"/>
    </row>
  </sheetData>
  <mergeCells count="1">
    <mergeCell ref="I25:X28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J34" sqref="J34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2024-11-25T10:56:41Z</dcterms:modified>
</cp:coreProperties>
</file>