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uhas Sudhakar Darbeshwar\"/>
    </mc:Choice>
  </mc:AlternateContent>
  <xr:revisionPtr revIDLastSave="0" documentId="13_ncr:1_{A2BA494A-EB76-4AD2-97AF-BDE856EFE900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0" i="4" l="1"/>
  <c r="Q5" i="4"/>
  <c r="S5" i="4" s="1"/>
  <c r="T5" i="4" s="1"/>
  <c r="T4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3" i="4"/>
  <c r="S4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3" i="4"/>
  <c r="O56" i="4"/>
  <c r="J58" i="4"/>
  <c r="J56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41" i="4"/>
  <c r="C3" i="4" l="1"/>
  <c r="C4" i="4"/>
  <c r="C6" i="4"/>
  <c r="C7" i="4"/>
  <c r="C8" i="4"/>
  <c r="C9" i="4"/>
  <c r="C10" i="4"/>
  <c r="C11" i="4"/>
  <c r="C12" i="4"/>
  <c r="W31" i="4" l="1"/>
  <c r="P9" i="4" l="1"/>
  <c r="Q9" i="4" s="1"/>
  <c r="B9" i="4" s="1"/>
  <c r="D9" i="4" s="1"/>
  <c r="J9" i="4"/>
  <c r="I9" i="4"/>
  <c r="E9" i="4"/>
  <c r="H9" i="4" s="1"/>
  <c r="A9" i="4"/>
  <c r="P8" i="4"/>
  <c r="Q8" i="4" s="1"/>
  <c r="B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J7" i="4"/>
  <c r="I7" i="4"/>
  <c r="E7" i="4"/>
  <c r="A7" i="4"/>
  <c r="P6" i="4"/>
  <c r="Q6" i="4" s="1"/>
  <c r="B6" i="4" s="1"/>
  <c r="D6" i="4" s="1"/>
  <c r="J6" i="4"/>
  <c r="I6" i="4"/>
  <c r="E6" i="4"/>
  <c r="A6" i="4"/>
  <c r="P5" i="4"/>
  <c r="B5" i="4" s="1"/>
  <c r="J5" i="4"/>
  <c r="I5" i="4"/>
  <c r="E5" i="4"/>
  <c r="A5" i="4"/>
  <c r="Q4" i="4"/>
  <c r="B4" i="4" s="1"/>
  <c r="D4" i="4" s="1"/>
  <c r="J4" i="4"/>
  <c r="I4" i="4"/>
  <c r="E4" i="4"/>
  <c r="A4" i="4"/>
  <c r="D5" i="4" l="1"/>
  <c r="H5" i="4" s="1"/>
  <c r="C5" i="4"/>
  <c r="G5" i="4" s="1"/>
  <c r="H24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F7" i="4"/>
  <c r="H4" i="4"/>
  <c r="D7" i="4"/>
  <c r="H7" i="4" s="1"/>
  <c r="G7" i="4"/>
  <c r="F4" i="4"/>
  <c r="F5" i="4"/>
  <c r="F6" i="4"/>
  <c r="G4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Q3" i="4"/>
  <c r="B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W49" i="4"/>
  <c r="W33" i="4"/>
  <c r="W36" i="4" s="1"/>
  <c r="W37" i="4" s="1"/>
  <c r="W32" i="4"/>
  <c r="W40" i="4"/>
  <c r="W34" i="4" l="1"/>
  <c r="W38" i="4"/>
  <c r="W39" i="4" s="1"/>
  <c r="W42" i="4" s="1"/>
  <c r="W45" i="4" s="1"/>
  <c r="W46" i="4" l="1"/>
  <c r="R45" i="4"/>
  <c r="W51" i="4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<sst xmlns="http://schemas.openxmlformats.org/spreadsheetml/2006/main" count="49" uniqueCount="43">
  <si>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</si>
  <si>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</si>
  <si>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</si>
  <si>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</si>
  <si>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</si>
  <si>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</si>
  <si>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</si>
  <si>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</si>
  <si>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</si>
  <si>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</si>
  <si>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</si>
  <si>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</si>
  <si>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</si>
  <si>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</si>
  <si>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</si>
  <si>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</si>
  <si>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</si>
  <si>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</si>
  <si>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</si>
  <si>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</si>
  <si>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</si>
  <si>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</si>
  <si>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</si>
  <si>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</si>
  <si>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</si>
  <si>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</si>
  <si>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</si>
  <si>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</si>
  <si>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</si>
  <si>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Index II</t>
  </si>
  <si>
    <t>Price Indicators</t>
  </si>
  <si>
    <t>Part BCC</t>
  </si>
  <si>
    <t>bua</t>
  </si>
  <si>
    <t>agreement - 2010</t>
  </si>
  <si>
    <t>25,08,500/-</t>
  </si>
  <si>
    <t>Flat No. 502, 5th Floor, Building No 1, Wing - A, Sarvodaya Trilok, Village - Kanchangaon</t>
  </si>
  <si>
    <t>68 to 69</t>
  </si>
  <si>
    <t>SBI\RACPC Chinchpokli - RV-DSV\Suhas Sudhakar Darbeshwar</t>
  </si>
  <si>
    <t>mca</t>
  </si>
  <si>
    <t>final valuation on carpet as 40% loading</t>
  </si>
  <si>
    <t>ca</t>
  </si>
  <si>
    <t>rate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</si>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</sst>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0" fillId="3" borderId="0" xfId="0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10" fillId="0" borderId="0" xfId="0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296337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F8291-C0A9-40D1-8DCE-F786E066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11537" cy="8888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267928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2EA7A-C74F-41E0-AD27-1AAB54A4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802328" cy="7259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115507</xdr:colOff>
      <xdr:row>37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6F010-D0FB-4A48-BDC3-DF47DB402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49907" cy="69351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B146F2-9680-4083-B7DA-9618F87D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95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45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CCE32-F1DE-436D-9B7C-E8694C17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49D0F-8824-449F-B606-4A49293A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42</xdr:row>
      <xdr:rowOff>182044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9842E0-A408-40E3-91FB-AF473FE97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43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57CF8-EEC5-40B1-B721-E27C048A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916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0002F-3C01-430A-8B6F-9F271D95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7897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A64E2-E9C1-4368-9A76-EFDEF4CE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46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23A53-8BCB-4ACA-A92B-58464BCC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87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CF5FA-F627-42BE-8FC6-DAFDAB94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563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8"/>
  <sheetViews>
    <sheetView tabSelected="1" topLeftCell="D1" zoomScale="115" zoomScaleNormal="115" workbookViewId="0">
      <selection activeCell="X29" sqref="X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29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44" customFormat="1" x14ac:dyDescent="0.25">
      <c r="A3" s="9">
        <f t="shared" ref="A3:A14" si="0">N3</f>
        <v>0</v>
      </c>
      <c r="B3" s="9">
        <f t="shared" ref="B3:B14" si="1">Q3</f>
        <v>679.16666666666674</v>
      </c>
      <c r="C3" s="9">
        <f>B3*1.2</f>
        <v>815.00000000000011</v>
      </c>
      <c r="D3" s="9">
        <f t="shared" ref="D3:D14" si="2">C3*1.2</f>
        <v>978.00000000000011</v>
      </c>
      <c r="E3" s="43">
        <f t="shared" ref="E3:E14" si="3">R3</f>
        <v>6500000</v>
      </c>
      <c r="F3" s="9">
        <f t="shared" ref="F3:F14" si="4">ROUND((E3/B3),0)</f>
        <v>9571</v>
      </c>
      <c r="G3" s="9">
        <f t="shared" ref="G3:G14" si="5">ROUND((E3/C3),0)</f>
        <v>7975</v>
      </c>
      <c r="H3" s="9">
        <f t="shared" ref="H3:H14" si="6">ROUND((E3/D3),0)</f>
        <v>6646</v>
      </c>
      <c r="I3" s="9" t="e">
        <f>#REF!</f>
        <v>#REF!</v>
      </c>
      <c r="J3" s="9">
        <f t="shared" ref="J3:J14" si="7">S3</f>
        <v>950.83333333333337</v>
      </c>
      <c r="O3" s="44">
        <v>0</v>
      </c>
      <c r="P3" s="44">
        <v>815</v>
      </c>
      <c r="Q3" s="44">
        <f t="shared" ref="P3:Q14" si="8">P3/1.2</f>
        <v>679.16666666666674</v>
      </c>
      <c r="R3" s="45">
        <v>6500000</v>
      </c>
      <c r="S3" s="44">
        <f>Q3*1.4</f>
        <v>950.83333333333337</v>
      </c>
      <c r="T3" s="9">
        <f>R3/S3</f>
        <v>6836.1086765994742</v>
      </c>
    </row>
    <row r="4" spans="1:20" s="44" customFormat="1" x14ac:dyDescent="0.25">
      <c r="A4" s="9">
        <f t="shared" ref="A4:A9" si="9">N4</f>
        <v>0</v>
      </c>
      <c r="B4" s="9">
        <f t="shared" ref="B4:B9" si="10">Q4</f>
        <v>679.16666666666674</v>
      </c>
      <c r="C4" s="9">
        <f t="shared" ref="C4:C9" si="11">B4*1.2</f>
        <v>815.00000000000011</v>
      </c>
      <c r="D4" s="9">
        <f t="shared" ref="D4:D9" si="12">C4*1.2</f>
        <v>978.00000000000011</v>
      </c>
      <c r="E4" s="43">
        <f t="shared" ref="E4:E9" si="13">R4</f>
        <v>6200000</v>
      </c>
      <c r="F4" s="9">
        <f t="shared" ref="F4:F9" si="14">ROUND((E4/B4),0)</f>
        <v>9129</v>
      </c>
      <c r="G4" s="9">
        <f t="shared" ref="G4:G9" si="15">ROUND((E4/C4),0)</f>
        <v>7607</v>
      </c>
      <c r="H4" s="9">
        <f t="shared" ref="H4:H9" si="16">ROUND((E4/D4),0)</f>
        <v>6339</v>
      </c>
      <c r="I4" s="9" t="e">
        <f>#REF!</f>
        <v>#REF!</v>
      </c>
      <c r="J4" s="9">
        <f t="shared" ref="J4:J9" si="17">S4</f>
        <v>950.83333333333337</v>
      </c>
      <c r="O4" s="44">
        <v>0</v>
      </c>
      <c r="P4" s="44">
        <v>815</v>
      </c>
      <c r="Q4" s="44">
        <f t="shared" ref="Q4:Q9" si="18">P4/1.2</f>
        <v>679.16666666666674</v>
      </c>
      <c r="R4" s="45">
        <v>6200000</v>
      </c>
      <c r="S4" s="44">
        <f t="shared" ref="S4:S24" si="19">Q4*1.4</f>
        <v>950.83333333333337</v>
      </c>
      <c r="T4" s="9">
        <f t="shared" ref="T4:T24" si="20">R4/S4</f>
        <v>6520.5959684487289</v>
      </c>
    </row>
    <row r="5" spans="1:20" s="44" customFormat="1" x14ac:dyDescent="0.25">
      <c r="A5" s="9">
        <f t="shared" si="9"/>
        <v>0</v>
      </c>
      <c r="B5" s="9">
        <f t="shared" si="10"/>
        <v>648</v>
      </c>
      <c r="C5" s="9">
        <f t="shared" si="11"/>
        <v>777.6</v>
      </c>
      <c r="D5" s="9">
        <f t="shared" si="12"/>
        <v>933.12</v>
      </c>
      <c r="E5" s="43">
        <f t="shared" si="13"/>
        <v>7475000</v>
      </c>
      <c r="F5" s="41">
        <f t="shared" si="14"/>
        <v>11535</v>
      </c>
      <c r="G5" s="9">
        <f t="shared" si="15"/>
        <v>9613</v>
      </c>
      <c r="H5" s="9">
        <f t="shared" si="16"/>
        <v>8011</v>
      </c>
      <c r="I5" s="9" t="e">
        <f>#REF!</f>
        <v>#REF!</v>
      </c>
      <c r="J5" s="9">
        <f t="shared" si="17"/>
        <v>907.19999999999993</v>
      </c>
      <c r="O5" s="44">
        <v>0</v>
      </c>
      <c r="P5" s="44">
        <f t="shared" ref="P5:P9" si="21">O5/1.2</f>
        <v>0</v>
      </c>
      <c r="Q5" s="44">
        <f>520+68+60</f>
        <v>648</v>
      </c>
      <c r="R5" s="45">
        <v>7475000</v>
      </c>
      <c r="S5" s="44">
        <f t="shared" si="19"/>
        <v>907.19999999999993</v>
      </c>
      <c r="T5" s="44">
        <f t="shared" si="20"/>
        <v>8239.6384479717817</v>
      </c>
    </row>
    <row r="6" spans="1:20" s="44" customFormat="1" x14ac:dyDescent="0.25">
      <c r="A6" s="9">
        <f t="shared" si="9"/>
        <v>0</v>
      </c>
      <c r="B6" s="9">
        <f t="shared" si="10"/>
        <v>0</v>
      </c>
      <c r="C6" s="9">
        <f t="shared" si="11"/>
        <v>0</v>
      </c>
      <c r="D6" s="9">
        <f t="shared" si="12"/>
        <v>0</v>
      </c>
      <c r="E6" s="43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9" t="e">
        <f>#REF!</f>
        <v>#REF!</v>
      </c>
      <c r="J6" s="9">
        <f t="shared" si="17"/>
        <v>0</v>
      </c>
      <c r="O6" s="44">
        <v>0</v>
      </c>
      <c r="P6" s="44">
        <f t="shared" si="21"/>
        <v>0</v>
      </c>
      <c r="Q6" s="44">
        <f t="shared" si="18"/>
        <v>0</v>
      </c>
      <c r="R6" s="45">
        <v>0</v>
      </c>
      <c r="S6" s="44">
        <f t="shared" si="19"/>
        <v>0</v>
      </c>
      <c r="T6" s="44" t="e">
        <f t="shared" si="20"/>
        <v>#DIV/0!</v>
      </c>
    </row>
    <row r="7" spans="1:20" s="44" customFormat="1" x14ac:dyDescent="0.25">
      <c r="A7" s="9">
        <f t="shared" si="9"/>
        <v>0</v>
      </c>
      <c r="B7" s="9">
        <f t="shared" si="10"/>
        <v>0</v>
      </c>
      <c r="C7" s="9">
        <f t="shared" si="11"/>
        <v>0</v>
      </c>
      <c r="D7" s="9">
        <f t="shared" si="12"/>
        <v>0</v>
      </c>
      <c r="E7" s="43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9" t="e">
        <f>#REF!</f>
        <v>#REF!</v>
      </c>
      <c r="J7" s="9">
        <f t="shared" si="17"/>
        <v>0</v>
      </c>
      <c r="O7" s="44">
        <v>0</v>
      </c>
      <c r="P7" s="44">
        <f t="shared" si="21"/>
        <v>0</v>
      </c>
      <c r="Q7" s="44">
        <f t="shared" si="18"/>
        <v>0</v>
      </c>
      <c r="R7" s="45">
        <v>0</v>
      </c>
      <c r="S7" s="44">
        <f t="shared" si="19"/>
        <v>0</v>
      </c>
      <c r="T7" s="44" t="e">
        <f t="shared" si="20"/>
        <v>#DIV/0!</v>
      </c>
    </row>
    <row r="8" spans="1:20" s="44" customFormat="1" x14ac:dyDescent="0.25">
      <c r="A8" s="9">
        <f t="shared" si="9"/>
        <v>0</v>
      </c>
      <c r="B8" s="9">
        <f t="shared" si="10"/>
        <v>0</v>
      </c>
      <c r="C8" s="9">
        <f t="shared" si="11"/>
        <v>0</v>
      </c>
      <c r="D8" s="9">
        <f t="shared" si="12"/>
        <v>0</v>
      </c>
      <c r="E8" s="43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9" t="e">
        <f>#REF!</f>
        <v>#REF!</v>
      </c>
      <c r="J8" s="9">
        <f t="shared" si="17"/>
        <v>0</v>
      </c>
      <c r="O8" s="44">
        <v>0</v>
      </c>
      <c r="P8" s="44">
        <f t="shared" si="21"/>
        <v>0</v>
      </c>
      <c r="Q8" s="44">
        <f t="shared" si="18"/>
        <v>0</v>
      </c>
      <c r="R8" s="45">
        <v>0</v>
      </c>
      <c r="S8" s="44">
        <f t="shared" si="19"/>
        <v>0</v>
      </c>
      <c r="T8" s="44" t="e">
        <f t="shared" si="20"/>
        <v>#DIV/0!</v>
      </c>
    </row>
    <row r="9" spans="1:20" s="44" customFormat="1" x14ac:dyDescent="0.25">
      <c r="A9" s="9">
        <f t="shared" si="9"/>
        <v>0</v>
      </c>
      <c r="B9" s="9">
        <f t="shared" si="10"/>
        <v>0</v>
      </c>
      <c r="C9" s="9">
        <f t="shared" si="11"/>
        <v>0</v>
      </c>
      <c r="D9" s="9">
        <f t="shared" si="12"/>
        <v>0</v>
      </c>
      <c r="E9" s="43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9" t="e">
        <f>#REF!</f>
        <v>#REF!</v>
      </c>
      <c r="J9" s="9">
        <f t="shared" si="17"/>
        <v>0</v>
      </c>
      <c r="O9" s="44">
        <v>0</v>
      </c>
      <c r="P9" s="44">
        <f t="shared" si="21"/>
        <v>0</v>
      </c>
      <c r="Q9" s="44">
        <f t="shared" si="18"/>
        <v>0</v>
      </c>
      <c r="R9" s="45">
        <v>0</v>
      </c>
      <c r="S9" s="44">
        <f t="shared" si="19"/>
        <v>0</v>
      </c>
      <c r="T9" s="44" t="e">
        <f t="shared" si="20"/>
        <v>#DIV/0!</v>
      </c>
    </row>
    <row r="10" spans="1:20" s="44" customFormat="1" x14ac:dyDescent="0.25">
      <c r="A10" s="9">
        <f t="shared" si="0"/>
        <v>0</v>
      </c>
      <c r="B10" s="9">
        <f t="shared" si="1"/>
        <v>0</v>
      </c>
      <c r="C10" s="9">
        <f t="shared" ref="C10:C14" si="22">B10*1.2</f>
        <v>0</v>
      </c>
      <c r="D10" s="9">
        <f t="shared" si="2"/>
        <v>0</v>
      </c>
      <c r="E10" s="43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O10" s="44">
        <v>0</v>
      </c>
      <c r="P10" s="44">
        <f t="shared" si="8"/>
        <v>0</v>
      </c>
      <c r="Q10" s="44">
        <f t="shared" si="8"/>
        <v>0</v>
      </c>
      <c r="R10" s="45">
        <v>0</v>
      </c>
      <c r="S10" s="44">
        <f t="shared" si="19"/>
        <v>0</v>
      </c>
      <c r="T10" s="44" t="e">
        <f t="shared" si="20"/>
        <v>#DIV/0!</v>
      </c>
    </row>
    <row r="11" spans="1:20" s="44" customFormat="1" x14ac:dyDescent="0.25">
      <c r="A11" s="9">
        <f t="shared" si="0"/>
        <v>0</v>
      </c>
      <c r="B11" s="9">
        <f t="shared" si="1"/>
        <v>0</v>
      </c>
      <c r="C11" s="9">
        <f t="shared" si="22"/>
        <v>0</v>
      </c>
      <c r="D11" s="9">
        <f t="shared" si="2"/>
        <v>0</v>
      </c>
      <c r="E11" s="43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 s="44">
        <v>0</v>
      </c>
      <c r="P11" s="44">
        <f t="shared" si="8"/>
        <v>0</v>
      </c>
      <c r="Q11" s="44">
        <f t="shared" si="8"/>
        <v>0</v>
      </c>
      <c r="R11" s="45">
        <v>0</v>
      </c>
      <c r="S11" s="44">
        <f t="shared" si="19"/>
        <v>0</v>
      </c>
      <c r="T11" s="44" t="e">
        <f t="shared" si="20"/>
        <v>#DIV/0!</v>
      </c>
    </row>
    <row r="12" spans="1:20" s="44" customFormat="1" x14ac:dyDescent="0.25">
      <c r="A12" s="9">
        <f t="shared" si="0"/>
        <v>0</v>
      </c>
      <c r="B12" s="9">
        <f t="shared" si="1"/>
        <v>0</v>
      </c>
      <c r="C12" s="9">
        <f t="shared" si="22"/>
        <v>0</v>
      </c>
      <c r="D12" s="9">
        <f t="shared" si="2"/>
        <v>0</v>
      </c>
      <c r="E12" s="43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 s="44">
        <v>0</v>
      </c>
      <c r="P12" s="44">
        <f t="shared" si="8"/>
        <v>0</v>
      </c>
      <c r="Q12" s="44">
        <f t="shared" si="8"/>
        <v>0</v>
      </c>
      <c r="R12" s="45">
        <v>0</v>
      </c>
      <c r="S12" s="44">
        <f t="shared" si="19"/>
        <v>0</v>
      </c>
      <c r="T12" s="44" t="e">
        <f t="shared" si="20"/>
        <v>#DIV/0!</v>
      </c>
    </row>
    <row r="13" spans="1:20" s="44" customFormat="1" x14ac:dyDescent="0.25">
      <c r="A13" s="9">
        <f t="shared" ref="A13" si="23">N13</f>
        <v>0</v>
      </c>
      <c r="B13" s="9">
        <f t="shared" ref="B13" si="24">Q13</f>
        <v>0</v>
      </c>
      <c r="C13" s="9">
        <f t="shared" ref="C13" si="25">B13*1.2</f>
        <v>0</v>
      </c>
      <c r="D13" s="9">
        <f t="shared" ref="D13" si="26">C13*1.2</f>
        <v>0</v>
      </c>
      <c r="E13" s="43">
        <f t="shared" ref="E13" si="27">R13</f>
        <v>0</v>
      </c>
      <c r="F13" s="9" t="e">
        <f t="shared" ref="F13" si="28">ROUND((E13/B13),0)</f>
        <v>#DIV/0!</v>
      </c>
      <c r="G13" s="9" t="e">
        <f t="shared" ref="G13" si="29">ROUND((E13/C13),0)</f>
        <v>#DIV/0!</v>
      </c>
      <c r="H13" s="9" t="e">
        <f t="shared" ref="H13" si="30">ROUND((E13/D13),0)</f>
        <v>#DIV/0!</v>
      </c>
      <c r="I13" s="9" t="e">
        <f>#REF!</f>
        <v>#REF!</v>
      </c>
      <c r="J13" s="9">
        <f t="shared" ref="J13" si="31">S13</f>
        <v>0</v>
      </c>
      <c r="O13" s="44">
        <v>0</v>
      </c>
      <c r="P13" s="44">
        <f t="shared" ref="P13" si="32">O13/1.2</f>
        <v>0</v>
      </c>
      <c r="Q13" s="44">
        <f t="shared" ref="Q13" si="33">P13/1.2</f>
        <v>0</v>
      </c>
      <c r="R13" s="45">
        <v>0</v>
      </c>
      <c r="S13" s="44">
        <f t="shared" si="19"/>
        <v>0</v>
      </c>
      <c r="T13" s="44" t="e">
        <f t="shared" si="20"/>
        <v>#DIV/0!</v>
      </c>
    </row>
    <row r="14" spans="1:20" s="44" customFormat="1" x14ac:dyDescent="0.25">
      <c r="A14" s="9">
        <f t="shared" si="0"/>
        <v>0</v>
      </c>
      <c r="B14" s="9">
        <f t="shared" si="1"/>
        <v>0</v>
      </c>
      <c r="C14" s="9">
        <f t="shared" si="22"/>
        <v>0</v>
      </c>
      <c r="D14" s="9">
        <f t="shared" si="2"/>
        <v>0</v>
      </c>
      <c r="E14" s="43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9" t="e">
        <f>#REF!</f>
        <v>#REF!</v>
      </c>
      <c r="J14" s="9">
        <f t="shared" si="7"/>
        <v>0</v>
      </c>
      <c r="O14" s="44">
        <v>0</v>
      </c>
      <c r="P14" s="44">
        <f t="shared" si="8"/>
        <v>0</v>
      </c>
      <c r="Q14" s="44">
        <f t="shared" si="8"/>
        <v>0</v>
      </c>
      <c r="R14" s="45">
        <v>0</v>
      </c>
      <c r="S14" s="44">
        <f t="shared" si="19"/>
        <v>0</v>
      </c>
      <c r="T14" s="44" t="e">
        <f t="shared" si="20"/>
        <v>#DIV/0!</v>
      </c>
    </row>
    <row r="15" spans="1:20" s="44" customFormat="1" ht="36.75" customHeight="1" x14ac:dyDescent="0.25">
      <c r="A15" s="50" t="s">
        <v>30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44">
        <f t="shared" si="19"/>
        <v>0</v>
      </c>
      <c r="T15" s="44" t="e">
        <f t="shared" si="20"/>
        <v>#DIV/0!</v>
      </c>
    </row>
    <row r="16" spans="1:20" s="44" customFormat="1" x14ac:dyDescent="0.25">
      <c r="A16" s="9">
        <f t="shared" ref="A16:A28" si="34">N16</f>
        <v>0</v>
      </c>
      <c r="B16" s="9">
        <f t="shared" ref="B16:B28" si="35">Q16</f>
        <v>450</v>
      </c>
      <c r="C16" s="9">
        <f>B16*1.2</f>
        <v>540</v>
      </c>
      <c r="D16" s="9">
        <f t="shared" ref="D16:D28" si="36">C16*1.2</f>
        <v>648</v>
      </c>
      <c r="E16" s="43">
        <f t="shared" ref="E16:E28" si="37">R16</f>
        <v>4100000</v>
      </c>
      <c r="F16" s="9">
        <f t="shared" ref="F16:F28" si="38">ROUND((E16/B16),0)</f>
        <v>9111</v>
      </c>
      <c r="G16" s="9">
        <f t="shared" ref="G16:G28" si="39">ROUND((E16/C16),0)</f>
        <v>7593</v>
      </c>
      <c r="H16" s="9">
        <f t="shared" ref="H16:H28" si="40">ROUND((E16/D16),0)</f>
        <v>6327</v>
      </c>
      <c r="I16" s="9" t="e">
        <f>#REF!</f>
        <v>#REF!</v>
      </c>
      <c r="J16" s="9">
        <f t="shared" ref="J16:J28" si="41">S16</f>
        <v>630</v>
      </c>
      <c r="O16" s="44">
        <v>0</v>
      </c>
      <c r="P16" s="44">
        <f t="shared" ref="P16:Q28" si="42">O16/1.2</f>
        <v>0</v>
      </c>
      <c r="Q16" s="44">
        <v>450</v>
      </c>
      <c r="R16" s="45">
        <v>4100000</v>
      </c>
      <c r="S16" s="44">
        <f t="shared" si="19"/>
        <v>630</v>
      </c>
      <c r="T16" s="44">
        <f t="shared" si="20"/>
        <v>6507.936507936508</v>
      </c>
    </row>
    <row r="17" spans="1:24" s="44" customFormat="1" x14ac:dyDescent="0.25">
      <c r="A17" s="9">
        <f t="shared" si="34"/>
        <v>0</v>
      </c>
      <c r="B17" s="9">
        <f t="shared" si="35"/>
        <v>675</v>
      </c>
      <c r="C17" s="9">
        <f t="shared" ref="C17:C28" si="43">B17*1.2</f>
        <v>810</v>
      </c>
      <c r="D17" s="9">
        <f t="shared" si="36"/>
        <v>972</v>
      </c>
      <c r="E17" s="43">
        <f t="shared" si="37"/>
        <v>6100000</v>
      </c>
      <c r="F17" s="9">
        <f t="shared" si="38"/>
        <v>9037</v>
      </c>
      <c r="G17" s="9">
        <f t="shared" si="39"/>
        <v>7531</v>
      </c>
      <c r="H17" s="9">
        <f t="shared" si="40"/>
        <v>6276</v>
      </c>
      <c r="I17" s="9" t="e">
        <f>#REF!</f>
        <v>#REF!</v>
      </c>
      <c r="J17" s="9">
        <f t="shared" si="41"/>
        <v>944.99999999999989</v>
      </c>
      <c r="O17" s="44">
        <v>0</v>
      </c>
      <c r="P17" s="44">
        <f t="shared" si="42"/>
        <v>0</v>
      </c>
      <c r="Q17" s="44">
        <v>675</v>
      </c>
      <c r="R17" s="45">
        <v>6100000</v>
      </c>
      <c r="S17" s="44">
        <f t="shared" si="19"/>
        <v>944.99999999999989</v>
      </c>
      <c r="T17" s="44">
        <f t="shared" si="20"/>
        <v>6455.0264550264556</v>
      </c>
    </row>
    <row r="18" spans="1:24" s="44" customFormat="1" x14ac:dyDescent="0.25">
      <c r="A18" s="9">
        <f t="shared" si="34"/>
        <v>0</v>
      </c>
      <c r="B18" s="9">
        <f t="shared" si="35"/>
        <v>465</v>
      </c>
      <c r="C18" s="9">
        <f t="shared" si="43"/>
        <v>558</v>
      </c>
      <c r="D18" s="9">
        <f t="shared" si="36"/>
        <v>669.6</v>
      </c>
      <c r="E18" s="43">
        <f t="shared" si="37"/>
        <v>4350000</v>
      </c>
      <c r="F18" s="9">
        <f t="shared" si="38"/>
        <v>9355</v>
      </c>
      <c r="G18" s="9">
        <f t="shared" si="39"/>
        <v>7796</v>
      </c>
      <c r="H18" s="9">
        <f t="shared" si="40"/>
        <v>6496</v>
      </c>
      <c r="I18" s="9" t="e">
        <f>#REF!</f>
        <v>#REF!</v>
      </c>
      <c r="J18" s="9">
        <f t="shared" si="41"/>
        <v>651</v>
      </c>
      <c r="O18" s="44">
        <v>0</v>
      </c>
      <c r="P18" s="44">
        <f t="shared" si="42"/>
        <v>0</v>
      </c>
      <c r="Q18" s="44">
        <v>465</v>
      </c>
      <c r="R18" s="45">
        <v>4350000</v>
      </c>
      <c r="S18" s="44">
        <f t="shared" si="19"/>
        <v>651</v>
      </c>
      <c r="T18" s="44">
        <f t="shared" si="20"/>
        <v>6682.027649769585</v>
      </c>
    </row>
    <row r="19" spans="1:24" s="44" customFormat="1" x14ac:dyDescent="0.25">
      <c r="A19" s="9">
        <f t="shared" si="34"/>
        <v>0</v>
      </c>
      <c r="B19" s="9">
        <f t="shared" si="35"/>
        <v>580</v>
      </c>
      <c r="C19" s="9">
        <f t="shared" si="43"/>
        <v>696</v>
      </c>
      <c r="D19" s="9">
        <f t="shared" si="36"/>
        <v>835.19999999999993</v>
      </c>
      <c r="E19" s="43">
        <f t="shared" si="37"/>
        <v>4200000</v>
      </c>
      <c r="F19" s="9">
        <f t="shared" si="38"/>
        <v>7241</v>
      </c>
      <c r="G19" s="9">
        <f t="shared" si="39"/>
        <v>6034</v>
      </c>
      <c r="H19" s="9">
        <f t="shared" si="40"/>
        <v>5029</v>
      </c>
      <c r="I19" s="9" t="e">
        <f>#REF!</f>
        <v>#REF!</v>
      </c>
      <c r="J19" s="9">
        <f t="shared" si="41"/>
        <v>812</v>
      </c>
      <c r="O19" s="44">
        <v>0</v>
      </c>
      <c r="P19" s="44">
        <f t="shared" si="42"/>
        <v>0</v>
      </c>
      <c r="Q19" s="44">
        <v>580</v>
      </c>
      <c r="R19" s="45">
        <v>4200000</v>
      </c>
      <c r="S19" s="44">
        <f t="shared" si="19"/>
        <v>812</v>
      </c>
      <c r="T19" s="44">
        <f t="shared" si="20"/>
        <v>5172.4137931034484</v>
      </c>
    </row>
    <row r="20" spans="1:24" s="44" customFormat="1" x14ac:dyDescent="0.25">
      <c r="A20" s="9">
        <f t="shared" si="34"/>
        <v>0</v>
      </c>
      <c r="B20" s="9">
        <f t="shared" si="35"/>
        <v>610</v>
      </c>
      <c r="C20" s="9">
        <f t="shared" si="43"/>
        <v>732</v>
      </c>
      <c r="D20" s="9">
        <f t="shared" si="36"/>
        <v>878.4</v>
      </c>
      <c r="E20" s="43">
        <f t="shared" si="37"/>
        <v>7900000</v>
      </c>
      <c r="F20" s="41">
        <f t="shared" si="38"/>
        <v>12951</v>
      </c>
      <c r="G20" s="9">
        <f t="shared" si="39"/>
        <v>10792</v>
      </c>
      <c r="H20" s="9">
        <f t="shared" si="40"/>
        <v>8994</v>
      </c>
      <c r="I20" s="9" t="e">
        <f>#REF!</f>
        <v>#REF!</v>
      </c>
      <c r="J20" s="9">
        <f t="shared" si="41"/>
        <v>854</v>
      </c>
      <c r="O20" s="44">
        <v>0</v>
      </c>
      <c r="P20" s="44">
        <f t="shared" si="42"/>
        <v>0</v>
      </c>
      <c r="Q20" s="44">
        <v>610</v>
      </c>
      <c r="R20" s="45">
        <v>7900000</v>
      </c>
      <c r="S20" s="44">
        <f t="shared" si="19"/>
        <v>854</v>
      </c>
      <c r="T20" s="9">
        <f t="shared" si="20"/>
        <v>9250.5854800936777</v>
      </c>
    </row>
    <row r="21" spans="1:24" s="44" customFormat="1" x14ac:dyDescent="0.25">
      <c r="A21" s="9">
        <f t="shared" si="34"/>
        <v>0</v>
      </c>
      <c r="B21" s="9">
        <f t="shared" si="35"/>
        <v>480</v>
      </c>
      <c r="C21" s="9">
        <f t="shared" si="43"/>
        <v>576</v>
      </c>
      <c r="D21" s="9">
        <f t="shared" si="36"/>
        <v>691.19999999999993</v>
      </c>
      <c r="E21" s="43">
        <f t="shared" si="37"/>
        <v>5500000</v>
      </c>
      <c r="F21" s="41">
        <f t="shared" si="38"/>
        <v>11458</v>
      </c>
      <c r="G21" s="9">
        <f t="shared" si="39"/>
        <v>9549</v>
      </c>
      <c r="H21" s="9">
        <f t="shared" si="40"/>
        <v>7957</v>
      </c>
      <c r="I21" s="9" t="e">
        <f>#REF!</f>
        <v>#REF!</v>
      </c>
      <c r="J21" s="9">
        <f t="shared" si="41"/>
        <v>672</v>
      </c>
      <c r="O21" s="44">
        <v>0</v>
      </c>
      <c r="P21" s="44">
        <f t="shared" si="42"/>
        <v>0</v>
      </c>
      <c r="Q21" s="44">
        <v>480</v>
      </c>
      <c r="R21" s="45">
        <v>5500000</v>
      </c>
      <c r="S21" s="44">
        <f t="shared" si="19"/>
        <v>672</v>
      </c>
      <c r="T21" s="9">
        <f t="shared" si="20"/>
        <v>8184.5238095238092</v>
      </c>
    </row>
    <row r="22" spans="1:24" s="44" customFormat="1" x14ac:dyDescent="0.25">
      <c r="A22" s="9">
        <f t="shared" ref="A22:A24" si="44">N22</f>
        <v>0</v>
      </c>
      <c r="B22" s="9">
        <f t="shared" ref="B22:B24" si="45">Q22</f>
        <v>680</v>
      </c>
      <c r="C22" s="9">
        <f t="shared" ref="C22:C24" si="46">B22*1.2</f>
        <v>816</v>
      </c>
      <c r="D22" s="9">
        <f t="shared" ref="D22:D24" si="47">C22*1.2</f>
        <v>979.19999999999993</v>
      </c>
      <c r="E22" s="43">
        <f t="shared" ref="E22:E24" si="48">R22</f>
        <v>6500000</v>
      </c>
      <c r="F22" s="9">
        <f t="shared" ref="F22:F24" si="49">ROUND((E22/B22),0)</f>
        <v>9559</v>
      </c>
      <c r="G22" s="9">
        <f t="shared" ref="G22:G24" si="50">ROUND((E22/C22),0)</f>
        <v>7966</v>
      </c>
      <c r="H22" s="9">
        <f t="shared" ref="H22:H24" si="51">ROUND((E22/D22),0)</f>
        <v>6638</v>
      </c>
      <c r="I22" s="9" t="e">
        <f>#REF!</f>
        <v>#REF!</v>
      </c>
      <c r="J22" s="9">
        <f t="shared" ref="J22:J24" si="52">S22</f>
        <v>951.99999999999989</v>
      </c>
      <c r="O22" s="44">
        <v>0</v>
      </c>
      <c r="P22" s="44">
        <f t="shared" ref="P22:P24" si="53">O22/1.2</f>
        <v>0</v>
      </c>
      <c r="Q22" s="44">
        <v>680</v>
      </c>
      <c r="R22" s="45">
        <v>6500000</v>
      </c>
      <c r="S22" s="44">
        <f t="shared" si="19"/>
        <v>951.99999999999989</v>
      </c>
      <c r="T22" s="44">
        <f t="shared" si="20"/>
        <v>6827.7310924369758</v>
      </c>
    </row>
    <row r="23" spans="1:24" s="44" customFormat="1" x14ac:dyDescent="0.25">
      <c r="A23" s="9">
        <f t="shared" si="44"/>
        <v>0</v>
      </c>
      <c r="B23" s="9">
        <f t="shared" si="45"/>
        <v>660</v>
      </c>
      <c r="C23" s="9">
        <f t="shared" si="46"/>
        <v>792</v>
      </c>
      <c r="D23" s="9">
        <f t="shared" si="47"/>
        <v>950.4</v>
      </c>
      <c r="E23" s="43">
        <f t="shared" si="48"/>
        <v>6800000</v>
      </c>
      <c r="F23" s="9">
        <f t="shared" si="49"/>
        <v>10303</v>
      </c>
      <c r="G23" s="9">
        <f t="shared" si="50"/>
        <v>8586</v>
      </c>
      <c r="H23" s="9">
        <f t="shared" si="51"/>
        <v>7155</v>
      </c>
      <c r="I23" s="9" t="e">
        <f>#REF!</f>
        <v>#REF!</v>
      </c>
      <c r="J23" s="9">
        <f t="shared" si="52"/>
        <v>923.99999999999989</v>
      </c>
      <c r="O23" s="44">
        <v>0</v>
      </c>
      <c r="P23" s="44">
        <f t="shared" si="53"/>
        <v>0</v>
      </c>
      <c r="Q23" s="44">
        <v>660</v>
      </c>
      <c r="R23" s="45">
        <v>6800000</v>
      </c>
      <c r="S23" s="44">
        <f t="shared" si="19"/>
        <v>923.99999999999989</v>
      </c>
      <c r="T23" s="44">
        <f t="shared" si="20"/>
        <v>7359.3073593073605</v>
      </c>
    </row>
    <row r="24" spans="1:24" x14ac:dyDescent="0.25">
      <c r="A24" s="4">
        <f t="shared" si="44"/>
        <v>0</v>
      </c>
      <c r="B24" s="4">
        <f t="shared" si="45"/>
        <v>678</v>
      </c>
      <c r="C24" s="4">
        <f t="shared" si="46"/>
        <v>813.6</v>
      </c>
      <c r="D24" s="4">
        <f t="shared" si="47"/>
        <v>976.31999999999994</v>
      </c>
      <c r="E24" s="5">
        <f t="shared" si="48"/>
        <v>6300000</v>
      </c>
      <c r="F24" s="9">
        <f t="shared" si="49"/>
        <v>9292</v>
      </c>
      <c r="G24" s="9">
        <f t="shared" si="50"/>
        <v>7743</v>
      </c>
      <c r="H24" s="9">
        <f t="shared" si="51"/>
        <v>6453</v>
      </c>
      <c r="I24" s="4" t="e">
        <f>#REF!</f>
        <v>#REF!</v>
      </c>
      <c r="J24" s="4">
        <f t="shared" si="52"/>
        <v>949.19999999999993</v>
      </c>
      <c r="O24">
        <v>0</v>
      </c>
      <c r="P24">
        <f t="shared" si="53"/>
        <v>0</v>
      </c>
      <c r="Q24">
        <v>678</v>
      </c>
      <c r="R24" s="2">
        <v>6300000</v>
      </c>
      <c r="S24" s="42">
        <f t="shared" si="19"/>
        <v>949.19999999999993</v>
      </c>
      <c r="T24" s="42">
        <f t="shared" si="20"/>
        <v>6637.1681415929206</v>
      </c>
    </row>
    <row r="25" spans="1:24" x14ac:dyDescent="0.25">
      <c r="A25" s="4">
        <f t="shared" si="34"/>
        <v>0</v>
      </c>
      <c r="B25" s="4">
        <f t="shared" si="35"/>
        <v>0</v>
      </c>
      <c r="C25" s="4">
        <f t="shared" si="43"/>
        <v>0</v>
      </c>
      <c r="D25" s="4">
        <f t="shared" si="36"/>
        <v>0</v>
      </c>
      <c r="E25" s="5">
        <f t="shared" si="37"/>
        <v>0</v>
      </c>
      <c r="F25" s="9" t="e">
        <f t="shared" si="38"/>
        <v>#DIV/0!</v>
      </c>
      <c r="G25" s="9" t="e">
        <f t="shared" si="39"/>
        <v>#DIV/0!</v>
      </c>
      <c r="H25" s="9" t="e">
        <f t="shared" si="40"/>
        <v>#DIV/0!</v>
      </c>
      <c r="I25" s="4" t="e">
        <f>#REF!</f>
        <v>#REF!</v>
      </c>
      <c r="J25" s="4">
        <f t="shared" si="41"/>
        <v>0</v>
      </c>
      <c r="O25">
        <v>0</v>
      </c>
      <c r="P25">
        <f t="shared" si="42"/>
        <v>0</v>
      </c>
      <c r="Q25">
        <f t="shared" si="42"/>
        <v>0</v>
      </c>
      <c r="R25" s="2">
        <v>0</v>
      </c>
    </row>
    <row r="26" spans="1:24" x14ac:dyDescent="0.25">
      <c r="A26" s="4">
        <f t="shared" si="34"/>
        <v>0</v>
      </c>
      <c r="B26" s="4">
        <f t="shared" si="35"/>
        <v>0</v>
      </c>
      <c r="C26" s="4">
        <f t="shared" si="43"/>
        <v>0</v>
      </c>
      <c r="D26" s="4">
        <f t="shared" si="36"/>
        <v>0</v>
      </c>
      <c r="E26" s="5">
        <f t="shared" si="37"/>
        <v>0</v>
      </c>
      <c r="F26" s="9" t="e">
        <f t="shared" si="38"/>
        <v>#DIV/0!</v>
      </c>
      <c r="G26" s="9" t="e">
        <f t="shared" si="39"/>
        <v>#DIV/0!</v>
      </c>
      <c r="H26" s="9" t="e">
        <f t="shared" si="40"/>
        <v>#DIV/0!</v>
      </c>
      <c r="I26" s="4" t="e">
        <f>#REF!</f>
        <v>#REF!</v>
      </c>
      <c r="J26" s="4">
        <f t="shared" si="41"/>
        <v>0</v>
      </c>
      <c r="O26">
        <v>0</v>
      </c>
      <c r="P26">
        <f t="shared" si="42"/>
        <v>0</v>
      </c>
      <c r="Q26">
        <f t="shared" si="42"/>
        <v>0</v>
      </c>
      <c r="R26" s="2">
        <v>0</v>
      </c>
    </row>
    <row r="27" spans="1:24" x14ac:dyDescent="0.25">
      <c r="A27" s="4">
        <f t="shared" si="34"/>
        <v>0</v>
      </c>
      <c r="B27" s="4">
        <f t="shared" si="35"/>
        <v>0</v>
      </c>
      <c r="C27" s="4">
        <f t="shared" si="43"/>
        <v>0</v>
      </c>
      <c r="D27" s="4">
        <f t="shared" si="36"/>
        <v>0</v>
      </c>
      <c r="E27" s="5">
        <f t="shared" si="37"/>
        <v>0</v>
      </c>
      <c r="F27" s="9" t="e">
        <f t="shared" si="38"/>
        <v>#DIV/0!</v>
      </c>
      <c r="G27" s="9" t="e">
        <f t="shared" si="39"/>
        <v>#DIV/0!</v>
      </c>
      <c r="H27" s="9" t="e">
        <f t="shared" si="40"/>
        <v>#DIV/0!</v>
      </c>
      <c r="I27" s="4" t="e">
        <f>#REF!</f>
        <v>#REF!</v>
      </c>
      <c r="J27" s="4">
        <f t="shared" si="41"/>
        <v>0</v>
      </c>
      <c r="O27">
        <v>0</v>
      </c>
      <c r="P27">
        <f t="shared" si="42"/>
        <v>0</v>
      </c>
      <c r="Q27">
        <f t="shared" si="42"/>
        <v>0</v>
      </c>
      <c r="R27" s="2">
        <v>0</v>
      </c>
    </row>
    <row r="28" spans="1:24" x14ac:dyDescent="0.25">
      <c r="A28" s="4">
        <f t="shared" si="34"/>
        <v>0</v>
      </c>
      <c r="B28" s="4">
        <f t="shared" si="35"/>
        <v>0</v>
      </c>
      <c r="C28" s="4">
        <f t="shared" si="43"/>
        <v>0</v>
      </c>
      <c r="D28" s="4">
        <f t="shared" si="36"/>
        <v>0</v>
      </c>
      <c r="E28" s="5">
        <f t="shared" si="37"/>
        <v>0</v>
      </c>
      <c r="F28" s="9" t="e">
        <f t="shared" si="38"/>
        <v>#DIV/0!</v>
      </c>
      <c r="G28" s="9" t="e">
        <f t="shared" si="39"/>
        <v>#DIV/0!</v>
      </c>
      <c r="H28" s="9" t="e">
        <f t="shared" si="40"/>
        <v>#DIV/0!</v>
      </c>
      <c r="I28" s="4" t="e">
        <f>#REF!</f>
        <v>#REF!</v>
      </c>
      <c r="J28" s="4">
        <f t="shared" si="41"/>
        <v>0</v>
      </c>
      <c r="O28">
        <v>0</v>
      </c>
      <c r="P28">
        <f t="shared" si="42"/>
        <v>0</v>
      </c>
      <c r="Q28">
        <f t="shared" si="42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/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G32" s="6" t="s">
        <v>35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 t="s">
        <v>32</v>
      </c>
      <c r="H33">
        <v>865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48</v>
      </c>
      <c r="X34" s="31">
        <v>2012</v>
      </c>
      <c r="Y34" t="s">
        <v>31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8"/>
      <c r="Q36" s="48"/>
      <c r="R36" s="48"/>
      <c r="S36" s="48"/>
      <c r="T36" s="49"/>
      <c r="U36" s="21" t="s">
        <v>20</v>
      </c>
      <c r="V36" s="23"/>
      <c r="W36" s="24">
        <f>90*W33/W35</f>
        <v>18</v>
      </c>
      <c r="X36" s="24"/>
    </row>
    <row r="37" spans="7:25" ht="15.75" x14ac:dyDescent="0.25">
      <c r="G37" t="s">
        <v>33</v>
      </c>
      <c r="P37" t="s">
        <v>39</v>
      </c>
      <c r="U37" s="17"/>
      <c r="V37" s="26"/>
      <c r="W37" s="27">
        <f>W36%</f>
        <v>0.18</v>
      </c>
      <c r="X37" s="27"/>
    </row>
    <row r="38" spans="7:25" ht="15.75" x14ac:dyDescent="0.25">
      <c r="G38" t="s">
        <v>33</v>
      </c>
      <c r="H38" t="s">
        <v>34</v>
      </c>
      <c r="J38" t="s">
        <v>36</v>
      </c>
      <c r="P38" s="14" t="s">
        <v>40</v>
      </c>
      <c r="Q38" s="14">
        <v>618</v>
      </c>
      <c r="R38" s="14"/>
      <c r="S38" s="14"/>
      <c r="T38" s="12"/>
      <c r="U38" s="17" t="s">
        <v>21</v>
      </c>
      <c r="V38" s="18"/>
      <c r="W38" s="19">
        <f>W32*W37</f>
        <v>450</v>
      </c>
      <c r="X38" s="22"/>
    </row>
    <row r="39" spans="7:25" ht="15.75" x14ac:dyDescent="0.25">
      <c r="P39" t="s">
        <v>41</v>
      </c>
      <c r="Q39">
        <v>11100</v>
      </c>
      <c r="R39" s="15"/>
      <c r="S39" s="15"/>
      <c r="U39" s="17" t="s">
        <v>22</v>
      </c>
      <c r="V39" s="18"/>
      <c r="W39" s="19">
        <f>W32-W38</f>
        <v>2050</v>
      </c>
      <c r="X39" s="22"/>
    </row>
    <row r="40" spans="7:25" ht="15.75" x14ac:dyDescent="0.25">
      <c r="H40" t="s">
        <v>38</v>
      </c>
      <c r="Q40">
        <f>Q39*Q38</f>
        <v>6859800</v>
      </c>
      <c r="R40" s="6"/>
      <c r="S40" s="16"/>
      <c r="U40" s="17" t="s">
        <v>15</v>
      </c>
      <c r="V40" s="18"/>
      <c r="W40" s="19">
        <f>W31</f>
        <v>9000</v>
      </c>
      <c r="X40" s="22"/>
    </row>
    <row r="41" spans="7:25" ht="15.75" x14ac:dyDescent="0.25">
      <c r="H41">
        <v>9.6199999999999992</v>
      </c>
      <c r="I41">
        <v>11.71</v>
      </c>
      <c r="J41">
        <f>I41*H41</f>
        <v>112.6502</v>
      </c>
      <c r="R41" s="6"/>
      <c r="S41" s="16"/>
      <c r="U41" s="23"/>
      <c r="V41" s="18"/>
      <c r="W41" s="19"/>
      <c r="X41" s="22"/>
    </row>
    <row r="42" spans="7:25" ht="15.75" x14ac:dyDescent="0.25">
      <c r="H42">
        <v>2</v>
      </c>
      <c r="I42">
        <v>5.5</v>
      </c>
      <c r="J42">
        <f t="shared" ref="J42:J55" si="54">I42*H42</f>
        <v>11</v>
      </c>
      <c r="R42" s="6"/>
      <c r="S42" s="16"/>
      <c r="U42" s="28" t="s">
        <v>23</v>
      </c>
      <c r="V42" s="29"/>
      <c r="W42" s="20">
        <f>W40+W39</f>
        <v>11050</v>
      </c>
      <c r="X42" s="22"/>
    </row>
    <row r="43" spans="7:25" ht="15.75" x14ac:dyDescent="0.25">
      <c r="H43">
        <v>14.22</v>
      </c>
      <c r="I43">
        <v>3.5</v>
      </c>
      <c r="J43">
        <f t="shared" si="54"/>
        <v>49.77</v>
      </c>
      <c r="S43" s="10"/>
      <c r="T43" s="10"/>
      <c r="U43" s="23"/>
      <c r="V43" s="23"/>
      <c r="W43" s="24"/>
      <c r="X43" s="24"/>
    </row>
    <row r="44" spans="7:25" ht="15.75" x14ac:dyDescent="0.25">
      <c r="H44">
        <v>9.1199999999999992</v>
      </c>
      <c r="I44">
        <v>13.11</v>
      </c>
      <c r="J44">
        <f t="shared" si="54"/>
        <v>119.56319999999998</v>
      </c>
      <c r="S44" s="10"/>
      <c r="T44" s="10"/>
      <c r="U44" s="28" t="s">
        <v>42</v>
      </c>
      <c r="V44" s="30"/>
      <c r="W44" s="25">
        <v>618</v>
      </c>
      <c r="X44" s="24"/>
    </row>
    <row r="45" spans="7:25" ht="15.75" x14ac:dyDescent="0.25">
      <c r="H45">
        <v>5.5</v>
      </c>
      <c r="I45">
        <v>5</v>
      </c>
      <c r="J45">
        <f t="shared" si="54"/>
        <v>27.5</v>
      </c>
      <c r="P45" s="13"/>
      <c r="R45" s="15">
        <f>W45/617</f>
        <v>11067.909238249595</v>
      </c>
      <c r="S45" s="10"/>
      <c r="T45" s="11"/>
      <c r="U45" s="17" t="s">
        <v>24</v>
      </c>
      <c r="V45" s="31"/>
      <c r="W45" s="32">
        <f>W42*W44+X46</f>
        <v>6828900</v>
      </c>
      <c r="X45" s="33"/>
    </row>
    <row r="46" spans="7:25" ht="15.75" hidden="1" x14ac:dyDescent="0.25">
      <c r="J46">
        <f t="shared" si="54"/>
        <v>0</v>
      </c>
      <c r="S46" s="11"/>
      <c r="T46" s="10"/>
      <c r="U46" s="17" t="s">
        <v>24</v>
      </c>
      <c r="V46" s="23"/>
      <c r="W46" s="34">
        <f>W45*0.95</f>
        <v>6487455</v>
      </c>
      <c r="X46" s="35"/>
    </row>
    <row r="47" spans="7:25" ht="15.75" x14ac:dyDescent="0.25">
      <c r="H47">
        <v>4</v>
      </c>
      <c r="I47">
        <v>3</v>
      </c>
      <c r="J47">
        <f t="shared" si="54"/>
        <v>12</v>
      </c>
      <c r="S47" s="10"/>
      <c r="T47" s="10"/>
      <c r="U47" s="17" t="s">
        <v>25</v>
      </c>
      <c r="V47" s="23"/>
      <c r="W47" s="34">
        <f>W45*0.8</f>
        <v>5463120</v>
      </c>
      <c r="X47" s="34"/>
    </row>
    <row r="48" spans="7:25" ht="15.75" x14ac:dyDescent="0.25">
      <c r="H48">
        <v>3</v>
      </c>
      <c r="I48">
        <v>1.1299999999999999</v>
      </c>
      <c r="J48">
        <f t="shared" si="54"/>
        <v>3.3899999999999997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8:24" ht="15.75" x14ac:dyDescent="0.25">
      <c r="H49">
        <v>4</v>
      </c>
      <c r="I49">
        <v>5</v>
      </c>
      <c r="J49">
        <f t="shared" si="54"/>
        <v>20</v>
      </c>
      <c r="U49" s="37" t="s">
        <v>26</v>
      </c>
      <c r="V49" s="38"/>
      <c r="W49" s="39">
        <f>W30*W44</f>
        <v>1545000</v>
      </c>
      <c r="X49" s="39"/>
    </row>
    <row r="50" spans="8:24" ht="15.75" x14ac:dyDescent="0.25">
      <c r="H50">
        <v>9</v>
      </c>
      <c r="I50">
        <v>7.08</v>
      </c>
      <c r="J50">
        <f t="shared" si="54"/>
        <v>63.72</v>
      </c>
      <c r="U50" s="17" t="s">
        <v>27</v>
      </c>
      <c r="V50" s="23"/>
      <c r="W50" s="36"/>
      <c r="X50" s="36"/>
    </row>
    <row r="51" spans="8:24" ht="15.75" x14ac:dyDescent="0.25">
      <c r="H51">
        <v>7.08</v>
      </c>
      <c r="I51">
        <v>2</v>
      </c>
      <c r="J51">
        <f t="shared" si="54"/>
        <v>14.16</v>
      </c>
      <c r="U51" s="40" t="s">
        <v>28</v>
      </c>
      <c r="V51" s="36"/>
      <c r="W51" s="34">
        <f>W45*0.025/12</f>
        <v>14226.875</v>
      </c>
      <c r="X51" s="34"/>
    </row>
    <row r="52" spans="8:24" x14ac:dyDescent="0.25">
      <c r="H52">
        <v>9</v>
      </c>
      <c r="I52">
        <v>15.63</v>
      </c>
      <c r="J52">
        <f t="shared" si="54"/>
        <v>140.67000000000002</v>
      </c>
    </row>
    <row r="53" spans="8:24" ht="15.75" x14ac:dyDescent="0.25">
      <c r="H53">
        <v>7.29</v>
      </c>
      <c r="I53">
        <v>5</v>
      </c>
      <c r="J53">
        <f t="shared" si="54"/>
        <v>36.450000000000003</v>
      </c>
      <c r="U53" s="46" t="s">
        <v>37</v>
      </c>
    </row>
    <row r="54" spans="8:24" x14ac:dyDescent="0.25">
      <c r="H54">
        <v>1.39</v>
      </c>
      <c r="I54">
        <v>1.54</v>
      </c>
      <c r="J54">
        <f t="shared" si="54"/>
        <v>2.1406000000000001</v>
      </c>
    </row>
    <row r="55" spans="8:24" x14ac:dyDescent="0.25">
      <c r="H55">
        <v>3.16</v>
      </c>
      <c r="I55">
        <v>1.52</v>
      </c>
      <c r="J55">
        <f t="shared" si="54"/>
        <v>4.8032000000000004</v>
      </c>
    </row>
    <row r="56" spans="8:24" x14ac:dyDescent="0.25">
      <c r="J56">
        <f>SUM(J41:J55)</f>
        <v>617.81719999999996</v>
      </c>
      <c r="O56">
        <f>H33/J56</f>
        <v>1.4000905122097604</v>
      </c>
    </row>
    <row r="58" spans="8:24" x14ac:dyDescent="0.25">
      <c r="J58">
        <f>J56-J54-J53-J51</f>
        <v>565.06659999999999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3" sqref="T12: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4" sqref="U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9" sqref="T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2024-11-16T09:26:06Z</dcterms:modified>
</cp:coreProperties>
</file>