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BINU SURENDRAN\RATE VERIVICATION\November - 2024\Priti Nimesh Shah &amp; Nimesh Rameshchandra Shah\"/>
    </mc:Choice>
  </mc:AlternateContent>
  <xr:revisionPtr revIDLastSave="0" documentId="13_ncr:1_{4E56A6D4-6E97-4D17-8C59-CD5AA6025592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</workbook>
</file>

<file path=xl/calcChain.xml><?xml version="1.0" encoding="utf-8"?>
<calcChain xmlns="http://schemas.openxmlformats.org/spreadsheetml/2006/main">
  <c r="C3" i="4" l="1"/>
  <c r="C4" i="4"/>
  <c r="C5" i="4"/>
  <c r="C6" i="4"/>
  <c r="C7" i="4"/>
  <c r="C8" i="4"/>
  <c r="C9" i="4"/>
  <c r="C10" i="4"/>
  <c r="C11" i="4"/>
  <c r="C12" i="4"/>
  <c r="C13" i="4"/>
  <c r="C14" i="4"/>
  <c r="C15" i="4"/>
  <c r="C16" i="4"/>
  <c r="C17" i="4"/>
  <c r="C18" i="4"/>
  <c r="C19" i="4"/>
  <c r="C20" i="4"/>
  <c r="C21" i="4"/>
  <c r="C2" i="4"/>
  <c r="G31" i="4" l="1"/>
  <c r="Q6" i="4"/>
  <c r="P2" i="4"/>
  <c r="G28" i="4"/>
  <c r="C5" i="25" l="1"/>
  <c r="C4" i="25"/>
  <c r="C3" i="25"/>
  <c r="P3" i="4"/>
  <c r="B3" i="4" s="1"/>
  <c r="D3" i="4" s="1"/>
  <c r="P4" i="4"/>
  <c r="P5" i="4"/>
  <c r="P6" i="4"/>
  <c r="B6" i="4"/>
  <c r="P7" i="4"/>
  <c r="B7" i="4" s="1"/>
  <c r="D7" i="4" s="1"/>
  <c r="P8" i="4"/>
  <c r="P9" i="4"/>
  <c r="B9" i="4" s="1"/>
  <c r="D9" i="4" s="1"/>
  <c r="P10" i="4"/>
  <c r="B10" i="4"/>
  <c r="Q17" i="4"/>
  <c r="P17" i="4"/>
  <c r="J17" i="4"/>
  <c r="I17" i="4"/>
  <c r="Q15" i="4"/>
  <c r="B15" i="4" s="1"/>
  <c r="D15" i="4" s="1"/>
  <c r="P15" i="4"/>
  <c r="J15" i="4"/>
  <c r="I15" i="4"/>
  <c r="P14" i="4"/>
  <c r="Q14" i="4" s="1"/>
  <c r="B14" i="4" s="1"/>
  <c r="J14" i="4"/>
  <c r="I14" i="4"/>
  <c r="P13" i="4"/>
  <c r="Q13" i="4" s="1"/>
  <c r="B13" i="4" s="1"/>
  <c r="D13" i="4" s="1"/>
  <c r="J13" i="4"/>
  <c r="I13" i="4"/>
  <c r="P12" i="4"/>
  <c r="Q12" i="4" s="1"/>
  <c r="B12" i="4" s="1"/>
  <c r="D12" i="4" s="1"/>
  <c r="J12" i="4"/>
  <c r="I12" i="4"/>
  <c r="Q11" i="4"/>
  <c r="B11" i="4" s="1"/>
  <c r="D11" i="4" s="1"/>
  <c r="P11" i="4"/>
  <c r="J11" i="4"/>
  <c r="I11" i="4"/>
  <c r="J10" i="4"/>
  <c r="I10" i="4"/>
  <c r="J9" i="4"/>
  <c r="I9" i="4"/>
  <c r="B8" i="4"/>
  <c r="D8" i="4" s="1"/>
  <c r="J8" i="4"/>
  <c r="I8" i="4"/>
  <c r="J7" i="4"/>
  <c r="I7" i="4"/>
  <c r="J6" i="4"/>
  <c r="I6" i="4"/>
  <c r="J5" i="4"/>
  <c r="I5" i="4"/>
  <c r="B4" i="4"/>
  <c r="D4" i="4" s="1"/>
  <c r="J4" i="4"/>
  <c r="I4" i="4"/>
  <c r="J3" i="4"/>
  <c r="I3" i="4"/>
  <c r="B2" i="4"/>
  <c r="J2" i="4"/>
  <c r="I2" i="4"/>
  <c r="C11" i="25"/>
  <c r="A18" i="23"/>
  <c r="Q20" i="4"/>
  <c r="P20" i="4"/>
  <c r="J20" i="4"/>
  <c r="I20" i="4"/>
  <c r="E20" i="4"/>
  <c r="B20" i="4"/>
  <c r="D20" i="4" s="1"/>
  <c r="P16" i="4"/>
  <c r="Q16" i="4" s="1"/>
  <c r="B16" i="4" s="1"/>
  <c r="D16" i="4" s="1"/>
  <c r="J16" i="4"/>
  <c r="I16" i="4"/>
  <c r="E16" i="4"/>
  <c r="E15" i="4"/>
  <c r="G15" i="4" s="1"/>
  <c r="E14" i="4"/>
  <c r="F14" i="4" s="1"/>
  <c r="E13" i="4"/>
  <c r="E12" i="4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12" i="4" l="1"/>
  <c r="H4" i="4"/>
  <c r="H9" i="4"/>
  <c r="F10" i="4"/>
  <c r="G7" i="4"/>
  <c r="F6" i="4"/>
  <c r="G3" i="4"/>
  <c r="H3" i="4"/>
  <c r="D2" i="4"/>
  <c r="H2" i="4" s="1"/>
  <c r="G2" i="4"/>
  <c r="H8" i="4"/>
  <c r="D6" i="4"/>
  <c r="H6" i="4" s="1"/>
  <c r="G6" i="4"/>
  <c r="F13" i="4"/>
  <c r="D10" i="4"/>
  <c r="H10" i="4" s="1"/>
  <c r="G10" i="4"/>
  <c r="F2" i="4"/>
  <c r="D14" i="4"/>
  <c r="G14" i="4"/>
  <c r="F4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G21" i="4" l="1"/>
  <c r="F21" i="4"/>
  <c r="G19" i="4"/>
  <c r="F19" i="4"/>
  <c r="G18" i="4"/>
  <c r="F18" i="4"/>
  <c r="G17" i="4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<sst xmlns="http://schemas.openxmlformats.org/spreadsheetml/2006/main" count="138" uniqueCount="95">
  <si>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</si>
  <si>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</si>
  <si>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</si>
  <si>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</si>
  <si>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</si>
  <si>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</si>
  <si>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</si>
  <si>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</si>
  <si>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</si>
  <si>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</si>
  <si>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</si>
  <si>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</si>
  <si>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</si>
  <si>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</si>
  <si>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</si>
  <si>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</si>
  <si>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</si>
  <si>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</si>
  <si>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</si>
  <si>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</si>
  <si>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</si>
  <si>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</si>
  <si>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</si>
  <si>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</si>
  <si>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</si>
  <si>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</si>
  <si>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</si>
  <si>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</si>
  <si>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</si>
  <si>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</si>
  <si>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</si>
  <si>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</si>
  <si>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</si>
  <si>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</si>
  <si>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</si>
  <si>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</si>
  <si>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</si>
  <si>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</si>
  <si>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</si>
  <si>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</si>
  <si>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</si>
  <si>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</si>
  <si>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</si>
  <si>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</si>
  <si>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</si>
  <si>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</si>
  <si>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</si>
  <si>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</si>
  <si>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</si>
  <si>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</si>
  <si>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</si>
  <si>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</si>
  <si>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</si>
  <si>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</si>
  <si>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</si>
  <si>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</si>
  <si>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</si>
  <si>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</si>
  <si>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</si>
  <si>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</si>
  <si>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</si>
  <si>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</si>
  <si>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</si>
  <si>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</si>
  <si>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</si>
  <si>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</si>
  <si>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</si>
  <si>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</si>
  <si>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</si>
  <si>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</si>
  <si>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</si>
  <si>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</si>
  <si>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</si>
  <si>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</si>
  <si>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</si>
  <si>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</si>
  <si>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</si>
  <si>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</si>
  <si>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</si>
  <si>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</si>
  <si>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</si>
  <si>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</si>
  <si>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</si>
  <si>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</si>
  <si>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FOYER</t>
  </si>
  <si>
    <t>TACA</t>
  </si>
  <si>
    <t>28.03.2022</t>
  </si>
  <si>
    <t>IGR-18.10.24</t>
  </si>
  <si>
    <t>IGR-21.09.23</t>
  </si>
  <si>
    <t>IGR-07.07.23</t>
  </si>
  <si>
    <t>IGR-03.07.23</t>
  </si>
  <si>
    <t>IGR-27.09.24</t>
  </si>
  <si>
    <t>IGR-16.09.24</t>
  </si>
  <si>
    <t>IGR-24.06.24</t>
  </si>
  <si>
    <t>IGR-28.05.24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</si>
</sst>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" fillId="2" borderId="0" xfId="0" applyFont="1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29F1DE4-A2AD-4C55-BD86-EAF6A81D1C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C3F11D3-4C4A-4D71-8887-E9996FF44B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20DE20-C088-4249-A2D8-9C98088954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1EFFD58-111C-4577-88F6-C4CFCD281C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75B4838-D16C-4CE5-AD4D-780B6DE67E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31070BB-22B4-4AD7-B9CF-0FEB7A14A8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6BB1F75-3DBD-4101-A1CE-F5E006BCF3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85D8F26-E8BD-4BA7-8D7A-5292869EAE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13BB90D-9F7E-40E5-A1C1-F344101513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Q20" sqref="Q20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260086.22099999999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289486.22100000002</v>
      </c>
      <c r="D9" s="58" t="s">
        <v>62</v>
      </c>
      <c r="E9" s="59">
        <f>C9/10.764</f>
        <v>26893.926142697885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v>2005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19</v>
      </c>
      <c r="D13" s="65">
        <f>D12-C13</f>
        <v>81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topLeftCell="A4" workbookViewId="0">
      <selection activeCell="F34" sqref="F34:F35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workbookViewId="0">
      <selection activeCell="A18" sqref="A1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55000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3000</v>
      </c>
      <c r="D4" s="22"/>
    </row>
    <row r="5" spans="1:5" x14ac:dyDescent="0.25">
      <c r="A5" s="15" t="s">
        <v>15</v>
      </c>
      <c r="B5" s="18"/>
      <c r="C5" s="19">
        <f>C3-C4</f>
        <v>52000</v>
      </c>
      <c r="D5" s="22"/>
    </row>
    <row r="6" spans="1:5" x14ac:dyDescent="0.25">
      <c r="A6" s="15" t="s">
        <v>16</v>
      </c>
      <c r="B6" s="18"/>
      <c r="C6" s="19">
        <f>C4</f>
        <v>3000</v>
      </c>
      <c r="D6" s="22"/>
    </row>
    <row r="7" spans="1:5" x14ac:dyDescent="0.25">
      <c r="A7" s="15" t="s">
        <v>17</v>
      </c>
      <c r="B7" s="23"/>
      <c r="C7" s="24">
        <f>D7-D8</f>
        <v>0</v>
      </c>
      <c r="D7" s="24">
        <v>2024</v>
      </c>
    </row>
    <row r="8" spans="1:5" x14ac:dyDescent="0.25">
      <c r="A8" s="15" t="s">
        <v>18</v>
      </c>
      <c r="B8" s="23"/>
      <c r="C8" s="24">
        <f>C9-C7</f>
        <v>60</v>
      </c>
      <c r="D8" s="24">
        <v>2024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0</v>
      </c>
      <c r="D10" s="24"/>
    </row>
    <row r="11" spans="1:5" x14ac:dyDescent="0.25">
      <c r="A11" s="15"/>
      <c r="B11" s="25"/>
      <c r="C11" s="26">
        <f>C10%</f>
        <v>0</v>
      </c>
      <c r="D11" s="26"/>
    </row>
    <row r="12" spans="1:5" x14ac:dyDescent="0.25">
      <c r="A12" s="15" t="s">
        <v>21</v>
      </c>
      <c r="B12" s="18"/>
      <c r="C12" s="19">
        <f>C6*C11</f>
        <v>0</v>
      </c>
      <c r="D12" s="22"/>
    </row>
    <row r="13" spans="1:5" x14ac:dyDescent="0.25">
      <c r="A13" s="15" t="s">
        <v>22</v>
      </c>
      <c r="B13" s="18"/>
      <c r="C13" s="19">
        <f>C6-C12</f>
        <v>3000</v>
      </c>
      <c r="D13" s="22"/>
    </row>
    <row r="14" spans="1:5" x14ac:dyDescent="0.25">
      <c r="A14" s="15" t="s">
        <v>15</v>
      </c>
      <c r="B14" s="18"/>
      <c r="C14" s="19">
        <f>C5</f>
        <v>52000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55000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1694</v>
      </c>
      <c r="D18" s="24"/>
    </row>
    <row r="19" spans="1:5" x14ac:dyDescent="0.25">
      <c r="A19" s="15" t="s">
        <v>73</v>
      </c>
      <c r="B19" s="6"/>
      <c r="C19" s="30">
        <f>C18*C16</f>
        <v>93170000</v>
      </c>
      <c r="D19" s="72"/>
      <c r="E19" s="65"/>
    </row>
    <row r="20" spans="1:5" x14ac:dyDescent="0.25">
      <c r="A20" s="15" t="s">
        <v>24</v>
      </c>
      <c r="C20" s="31">
        <f>C19*90%</f>
        <v>83853000</v>
      </c>
      <c r="D20" s="30"/>
      <c r="E20" s="65"/>
    </row>
    <row r="21" spans="1:5" x14ac:dyDescent="0.25">
      <c r="A21" s="15" t="s">
        <v>25</v>
      </c>
      <c r="C21" s="31">
        <f>C19*80%</f>
        <v>74536000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5082000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194104.16666666666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0"/>
  <sheetViews>
    <sheetView tabSelected="1" workbookViewId="0">
      <selection activeCell="I23" sqref="I23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8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3.85546875" customWidth="1"/>
    <col min="20" max="20" width="6" customWidth="1"/>
    <col min="21" max="21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0" x14ac:dyDescent="0.25">
      <c r="A2" s="4">
        <v>1</v>
      </c>
      <c r="B2" s="4">
        <f t="shared" ref="B2:B16" si="0">Q2</f>
        <v>1694</v>
      </c>
      <c r="C2" s="4">
        <f>B2*1.1</f>
        <v>1863.4</v>
      </c>
      <c r="D2" s="4">
        <f t="shared" ref="D2:D16" si="1">C2*1.2</f>
        <v>2236.08</v>
      </c>
      <c r="E2" s="5">
        <f t="shared" ref="E2:E16" si="2">R2</f>
        <v>75630625</v>
      </c>
      <c r="F2" s="4">
        <f t="shared" ref="F2:F15" si="3">ROUND((E2/B2),0)</f>
        <v>44646</v>
      </c>
      <c r="G2" s="4">
        <f t="shared" ref="G2:G15" si="4">ROUND((E2/C2),0)</f>
        <v>40587</v>
      </c>
      <c r="H2" s="4">
        <f t="shared" ref="H2:H15" si="5">ROUND((E2/D2),0)</f>
        <v>33823</v>
      </c>
      <c r="I2" s="4">
        <f t="shared" ref="I2:I15" si="6">T2</f>
        <v>20</v>
      </c>
      <c r="J2" s="4">
        <f t="shared" ref="J2:J15" si="7">U2</f>
        <v>0</v>
      </c>
      <c r="O2">
        <v>0</v>
      </c>
      <c r="P2">
        <f t="shared" ref="P2:P10" si="8">O2/1.2</f>
        <v>0</v>
      </c>
      <c r="Q2">
        <v>1694</v>
      </c>
      <c r="R2" s="2">
        <v>75630625</v>
      </c>
      <c r="S2" s="2" t="s">
        <v>87</v>
      </c>
      <c r="T2">
        <v>20</v>
      </c>
    </row>
    <row r="3" spans="1:20" x14ac:dyDescent="0.25">
      <c r="A3" s="4">
        <v>2</v>
      </c>
      <c r="B3" s="4">
        <f t="shared" si="0"/>
        <v>1706</v>
      </c>
      <c r="C3" s="4">
        <f t="shared" ref="C3:C21" si="9">B3*1.1</f>
        <v>1876.6000000000001</v>
      </c>
      <c r="D3" s="4">
        <f t="shared" si="1"/>
        <v>2251.92</v>
      </c>
      <c r="E3" s="5">
        <f t="shared" si="2"/>
        <v>116071743</v>
      </c>
      <c r="F3" s="4">
        <f t="shared" si="3"/>
        <v>68037</v>
      </c>
      <c r="G3" s="4">
        <f t="shared" si="4"/>
        <v>61852</v>
      </c>
      <c r="H3" s="4">
        <f t="shared" si="5"/>
        <v>51543</v>
      </c>
      <c r="I3" s="4">
        <f t="shared" si="6"/>
        <v>43</v>
      </c>
      <c r="J3" s="4">
        <f t="shared" si="7"/>
        <v>0</v>
      </c>
      <c r="O3">
        <v>0</v>
      </c>
      <c r="P3">
        <f t="shared" si="8"/>
        <v>0</v>
      </c>
      <c r="Q3">
        <v>1706</v>
      </c>
      <c r="R3" s="2">
        <v>116071743</v>
      </c>
      <c r="S3" s="2" t="s">
        <v>88</v>
      </c>
      <c r="T3">
        <v>43</v>
      </c>
    </row>
    <row r="4" spans="1:20" x14ac:dyDescent="0.25">
      <c r="A4" s="4">
        <v>3</v>
      </c>
      <c r="B4" s="4">
        <f t="shared" si="0"/>
        <v>1706</v>
      </c>
      <c r="C4" s="4">
        <f t="shared" si="9"/>
        <v>1876.6000000000001</v>
      </c>
      <c r="D4" s="4">
        <f t="shared" si="1"/>
        <v>2251.92</v>
      </c>
      <c r="E4" s="5">
        <f t="shared" si="2"/>
        <v>91255625</v>
      </c>
      <c r="F4" s="4">
        <f t="shared" si="3"/>
        <v>53491</v>
      </c>
      <c r="G4" s="4">
        <f t="shared" si="4"/>
        <v>48628</v>
      </c>
      <c r="H4" s="4">
        <f t="shared" si="5"/>
        <v>40523</v>
      </c>
      <c r="I4" s="4">
        <f t="shared" si="6"/>
        <v>39</v>
      </c>
      <c r="J4" s="4">
        <f t="shared" si="7"/>
        <v>0</v>
      </c>
      <c r="O4">
        <v>0</v>
      </c>
      <c r="P4">
        <f t="shared" si="8"/>
        <v>0</v>
      </c>
      <c r="Q4">
        <v>1706</v>
      </c>
      <c r="R4" s="2">
        <v>91255625</v>
      </c>
      <c r="S4" s="2" t="s">
        <v>89</v>
      </c>
      <c r="T4">
        <v>39</v>
      </c>
    </row>
    <row r="5" spans="1:20" x14ac:dyDescent="0.25">
      <c r="A5" s="4">
        <v>4</v>
      </c>
      <c r="B5" s="4">
        <f t="shared" si="0"/>
        <v>1706</v>
      </c>
      <c r="C5" s="4">
        <f t="shared" si="9"/>
        <v>1876.6000000000001</v>
      </c>
      <c r="D5" s="4">
        <f t="shared" si="1"/>
        <v>2251.92</v>
      </c>
      <c r="E5" s="5">
        <f t="shared" si="2"/>
        <v>89023482</v>
      </c>
      <c r="F5" s="4">
        <f t="shared" si="3"/>
        <v>52183</v>
      </c>
      <c r="G5" s="4">
        <f t="shared" si="4"/>
        <v>47439</v>
      </c>
      <c r="H5" s="4">
        <f t="shared" si="5"/>
        <v>39532</v>
      </c>
      <c r="I5" s="4">
        <f t="shared" si="6"/>
        <v>37</v>
      </c>
      <c r="J5" s="4">
        <f t="shared" si="7"/>
        <v>0</v>
      </c>
      <c r="O5">
        <v>0</v>
      </c>
      <c r="P5">
        <f t="shared" si="8"/>
        <v>0</v>
      </c>
      <c r="Q5">
        <v>1706</v>
      </c>
      <c r="R5" s="2">
        <v>89023482</v>
      </c>
      <c r="S5" s="2" t="s">
        <v>89</v>
      </c>
      <c r="T5">
        <v>37</v>
      </c>
    </row>
    <row r="6" spans="1:20" x14ac:dyDescent="0.25">
      <c r="A6" s="4">
        <v>5</v>
      </c>
      <c r="B6" s="4">
        <f t="shared" si="0"/>
        <v>1694</v>
      </c>
      <c r="C6" s="4">
        <f t="shared" si="9"/>
        <v>1863.4</v>
      </c>
      <c r="D6" s="4">
        <f t="shared" si="1"/>
        <v>2236.08</v>
      </c>
      <c r="E6" s="5">
        <f t="shared" si="2"/>
        <v>75630625</v>
      </c>
      <c r="F6" s="4">
        <f t="shared" si="3"/>
        <v>44646</v>
      </c>
      <c r="G6" s="4">
        <f t="shared" si="4"/>
        <v>40587</v>
      </c>
      <c r="H6" s="4">
        <f t="shared" si="5"/>
        <v>33823</v>
      </c>
      <c r="I6" s="4">
        <f t="shared" si="6"/>
        <v>23</v>
      </c>
      <c r="J6" s="4">
        <f t="shared" si="7"/>
        <v>0</v>
      </c>
      <c r="O6">
        <v>0</v>
      </c>
      <c r="P6">
        <f t="shared" si="8"/>
        <v>0</v>
      </c>
      <c r="Q6">
        <f>1581+113</f>
        <v>1694</v>
      </c>
      <c r="R6" s="2">
        <v>75630625</v>
      </c>
      <c r="S6" s="2" t="s">
        <v>90</v>
      </c>
      <c r="T6">
        <v>23</v>
      </c>
    </row>
    <row r="7" spans="1:20" x14ac:dyDescent="0.25">
      <c r="A7" s="4">
        <v>6</v>
      </c>
      <c r="B7" s="4">
        <f t="shared" si="0"/>
        <v>2046</v>
      </c>
      <c r="C7" s="4">
        <f t="shared" si="9"/>
        <v>2250.6000000000004</v>
      </c>
      <c r="D7" s="4">
        <f t="shared" si="1"/>
        <v>2700.7200000000003</v>
      </c>
      <c r="E7" s="5">
        <f t="shared" si="2"/>
        <v>107086769</v>
      </c>
      <c r="F7" s="73">
        <f t="shared" si="3"/>
        <v>52340</v>
      </c>
      <c r="G7" s="73">
        <f t="shared" si="4"/>
        <v>47581</v>
      </c>
      <c r="H7" s="73">
        <f t="shared" si="5"/>
        <v>39651</v>
      </c>
      <c r="I7" s="73">
        <f t="shared" si="6"/>
        <v>18</v>
      </c>
      <c r="J7" s="73">
        <f t="shared" si="7"/>
        <v>0</v>
      </c>
      <c r="K7" s="7"/>
      <c r="L7" s="7"/>
      <c r="M7" s="7"/>
      <c r="N7" s="7"/>
      <c r="O7" s="7">
        <v>0</v>
      </c>
      <c r="P7" s="7">
        <f t="shared" si="8"/>
        <v>0</v>
      </c>
      <c r="Q7" s="7">
        <v>2046</v>
      </c>
      <c r="R7" s="74">
        <v>107086769</v>
      </c>
      <c r="S7" s="74" t="s">
        <v>91</v>
      </c>
      <c r="T7" s="7">
        <v>18</v>
      </c>
    </row>
    <row r="8" spans="1:20" x14ac:dyDescent="0.25">
      <c r="A8" s="4">
        <v>7</v>
      </c>
      <c r="B8" s="4">
        <f t="shared" si="0"/>
        <v>2046</v>
      </c>
      <c r="C8" s="4">
        <f t="shared" si="9"/>
        <v>2250.6000000000004</v>
      </c>
      <c r="D8" s="4">
        <f t="shared" si="1"/>
        <v>2700.7200000000003</v>
      </c>
      <c r="E8" s="5">
        <f t="shared" si="2"/>
        <v>120000000</v>
      </c>
      <c r="F8" s="4">
        <f t="shared" si="3"/>
        <v>58651</v>
      </c>
      <c r="G8" s="4">
        <f t="shared" si="4"/>
        <v>53319</v>
      </c>
      <c r="H8" s="4">
        <f t="shared" si="5"/>
        <v>44433</v>
      </c>
      <c r="I8" s="4">
        <f t="shared" si="6"/>
        <v>17</v>
      </c>
      <c r="J8" s="4">
        <f t="shared" si="7"/>
        <v>0</v>
      </c>
      <c r="O8">
        <v>0</v>
      </c>
      <c r="P8">
        <f t="shared" si="8"/>
        <v>0</v>
      </c>
      <c r="Q8">
        <v>2046</v>
      </c>
      <c r="R8" s="2">
        <v>120000000</v>
      </c>
      <c r="S8" s="2" t="s">
        <v>92</v>
      </c>
      <c r="T8">
        <v>17</v>
      </c>
    </row>
    <row r="9" spans="1:20" x14ac:dyDescent="0.25">
      <c r="A9" s="4">
        <v>8</v>
      </c>
      <c r="B9" s="4">
        <f t="shared" si="0"/>
        <v>2045</v>
      </c>
      <c r="C9" s="4">
        <f t="shared" si="9"/>
        <v>2249.5</v>
      </c>
      <c r="D9" s="4">
        <f t="shared" si="1"/>
        <v>2699.4</v>
      </c>
      <c r="E9" s="5">
        <f t="shared" si="2"/>
        <v>90000000</v>
      </c>
      <c r="F9" s="4">
        <f t="shared" si="3"/>
        <v>44010</v>
      </c>
      <c r="G9" s="4">
        <f t="shared" si="4"/>
        <v>40009</v>
      </c>
      <c r="H9" s="4">
        <f t="shared" si="5"/>
        <v>33341</v>
      </c>
      <c r="I9" s="4">
        <f t="shared" si="6"/>
        <v>16</v>
      </c>
      <c r="J9" s="4">
        <f t="shared" si="7"/>
        <v>0</v>
      </c>
      <c r="O9">
        <v>0</v>
      </c>
      <c r="P9">
        <f t="shared" si="8"/>
        <v>0</v>
      </c>
      <c r="Q9">
        <v>2045</v>
      </c>
      <c r="R9" s="2">
        <v>90000000</v>
      </c>
      <c r="S9" s="2" t="s">
        <v>93</v>
      </c>
      <c r="T9">
        <v>16</v>
      </c>
    </row>
    <row r="10" spans="1:20" x14ac:dyDescent="0.25">
      <c r="A10" s="4">
        <v>9</v>
      </c>
      <c r="B10" s="4">
        <f t="shared" si="0"/>
        <v>2046</v>
      </c>
      <c r="C10" s="4">
        <f t="shared" si="9"/>
        <v>2250.6000000000004</v>
      </c>
      <c r="D10" s="4">
        <f t="shared" si="1"/>
        <v>2700.7200000000003</v>
      </c>
      <c r="E10" s="5">
        <f t="shared" si="2"/>
        <v>112468208</v>
      </c>
      <c r="F10" s="73">
        <f t="shared" si="3"/>
        <v>54970</v>
      </c>
      <c r="G10" s="73">
        <f t="shared" si="4"/>
        <v>49973</v>
      </c>
      <c r="H10" s="73">
        <f t="shared" si="5"/>
        <v>41644</v>
      </c>
      <c r="I10" s="73">
        <f t="shared" si="6"/>
        <v>19</v>
      </c>
      <c r="J10" s="73">
        <f t="shared" si="7"/>
        <v>0</v>
      </c>
      <c r="K10" s="7"/>
      <c r="L10" s="7"/>
      <c r="M10" s="7"/>
      <c r="N10" s="7"/>
      <c r="O10" s="7">
        <v>0</v>
      </c>
      <c r="P10" s="7">
        <f t="shared" si="8"/>
        <v>0</v>
      </c>
      <c r="Q10" s="7">
        <v>2046</v>
      </c>
      <c r="R10" s="74">
        <v>112468208</v>
      </c>
      <c r="S10" s="74" t="s">
        <v>94</v>
      </c>
      <c r="T10" s="7">
        <v>19</v>
      </c>
    </row>
    <row r="11" spans="1:20" x14ac:dyDescent="0.25">
      <c r="A11" s="4">
        <v>10</v>
      </c>
      <c r="B11" s="4">
        <f t="shared" si="0"/>
        <v>0</v>
      </c>
      <c r="C11" s="4">
        <f t="shared" si="9"/>
        <v>0</v>
      </c>
      <c r="D11" s="4">
        <f t="shared" si="1"/>
        <v>0</v>
      </c>
      <c r="E11" s="5">
        <f t="shared" si="2"/>
        <v>0</v>
      </c>
      <c r="F11" s="4" t="e">
        <f t="shared" si="3"/>
        <v>#DIV/0!</v>
      </c>
      <c r="G11" s="4" t="e">
        <f t="shared" si="4"/>
        <v>#DIV/0!</v>
      </c>
      <c r="H11" s="4" t="e">
        <f t="shared" si="5"/>
        <v>#DIV/0!</v>
      </c>
      <c r="I11" s="4">
        <f t="shared" si="6"/>
        <v>0</v>
      </c>
      <c r="J11" s="4">
        <f t="shared" si="7"/>
        <v>0</v>
      </c>
      <c r="O11">
        <v>0</v>
      </c>
      <c r="P11">
        <f t="shared" ref="P11:P15" si="10">O11/1.2</f>
        <v>0</v>
      </c>
      <c r="Q11">
        <f t="shared" ref="Q11:Q15" si="11">P11/1.2</f>
        <v>0</v>
      </c>
      <c r="R11" s="2">
        <v>0</v>
      </c>
      <c r="S11" s="2"/>
    </row>
    <row r="12" spans="1:20" x14ac:dyDescent="0.25">
      <c r="A12" s="4">
        <v>11</v>
      </c>
      <c r="B12" s="4">
        <f t="shared" si="0"/>
        <v>0</v>
      </c>
      <c r="C12" s="4">
        <f t="shared" si="9"/>
        <v>0</v>
      </c>
      <c r="D12" s="4">
        <f t="shared" si="1"/>
        <v>0</v>
      </c>
      <c r="E12" s="5">
        <f t="shared" si="2"/>
        <v>0</v>
      </c>
      <c r="F12" s="4" t="e">
        <f t="shared" si="3"/>
        <v>#DIV/0!</v>
      </c>
      <c r="G12" s="4" t="e">
        <f t="shared" si="4"/>
        <v>#DIV/0!</v>
      </c>
      <c r="H12" s="4" t="e">
        <f t="shared" si="5"/>
        <v>#DIV/0!</v>
      </c>
      <c r="I12" s="4">
        <f t="shared" si="6"/>
        <v>0</v>
      </c>
      <c r="J12" s="4">
        <f t="shared" si="7"/>
        <v>0</v>
      </c>
      <c r="O12">
        <v>0</v>
      </c>
      <c r="P12">
        <f t="shared" si="10"/>
        <v>0</v>
      </c>
      <c r="Q12">
        <f t="shared" si="11"/>
        <v>0</v>
      </c>
      <c r="R12" s="2">
        <v>0</v>
      </c>
      <c r="S12" s="2"/>
    </row>
    <row r="13" spans="1:20" x14ac:dyDescent="0.25">
      <c r="A13" s="4">
        <v>12</v>
      </c>
      <c r="B13" s="4">
        <f t="shared" si="0"/>
        <v>0</v>
      </c>
      <c r="C13" s="4">
        <f t="shared" si="9"/>
        <v>0</v>
      </c>
      <c r="D13" s="4">
        <f t="shared" si="1"/>
        <v>0</v>
      </c>
      <c r="E13" s="5">
        <f t="shared" si="2"/>
        <v>0</v>
      </c>
      <c r="F13" s="4" t="e">
        <f t="shared" si="3"/>
        <v>#DIV/0!</v>
      </c>
      <c r="G13" s="4" t="e">
        <f t="shared" si="4"/>
        <v>#DIV/0!</v>
      </c>
      <c r="H13" s="4" t="e">
        <f t="shared" si="5"/>
        <v>#DIV/0!</v>
      </c>
      <c r="I13" s="4">
        <f t="shared" si="6"/>
        <v>0</v>
      </c>
      <c r="J13" s="4">
        <f t="shared" si="7"/>
        <v>0</v>
      </c>
      <c r="O13">
        <v>0</v>
      </c>
      <c r="P13">
        <f t="shared" si="10"/>
        <v>0</v>
      </c>
      <c r="Q13">
        <f t="shared" si="11"/>
        <v>0</v>
      </c>
      <c r="R13" s="2">
        <v>0</v>
      </c>
      <c r="S13" s="2"/>
    </row>
    <row r="14" spans="1:20" x14ac:dyDescent="0.25">
      <c r="A14" s="4">
        <v>13</v>
      </c>
      <c r="B14" s="4">
        <f t="shared" si="0"/>
        <v>0</v>
      </c>
      <c r="C14" s="4">
        <f t="shared" si="9"/>
        <v>0</v>
      </c>
      <c r="D14" s="4">
        <f t="shared" si="1"/>
        <v>0</v>
      </c>
      <c r="E14" s="5">
        <f t="shared" si="2"/>
        <v>0</v>
      </c>
      <c r="F14" s="4" t="e">
        <f t="shared" si="3"/>
        <v>#DIV/0!</v>
      </c>
      <c r="G14" s="4" t="e">
        <f t="shared" si="4"/>
        <v>#DIV/0!</v>
      </c>
      <c r="H14" s="4" t="e">
        <f t="shared" si="5"/>
        <v>#DIV/0!</v>
      </c>
      <c r="I14" s="4">
        <f t="shared" si="6"/>
        <v>0</v>
      </c>
      <c r="J14" s="4">
        <f t="shared" si="7"/>
        <v>0</v>
      </c>
      <c r="O14">
        <v>0</v>
      </c>
      <c r="P14">
        <f t="shared" si="10"/>
        <v>0</v>
      </c>
      <c r="Q14">
        <f t="shared" si="11"/>
        <v>0</v>
      </c>
      <c r="R14" s="2">
        <v>0</v>
      </c>
      <c r="S14" s="2"/>
    </row>
    <row r="15" spans="1:20" x14ac:dyDescent="0.25">
      <c r="A15" s="4">
        <v>14</v>
      </c>
      <c r="B15" s="4">
        <f t="shared" si="0"/>
        <v>0</v>
      </c>
      <c r="C15" s="4">
        <f t="shared" si="9"/>
        <v>0</v>
      </c>
      <c r="D15" s="4">
        <f t="shared" si="1"/>
        <v>0</v>
      </c>
      <c r="E15" s="5">
        <f t="shared" si="2"/>
        <v>0</v>
      </c>
      <c r="F15" s="4" t="e">
        <f t="shared" si="3"/>
        <v>#DIV/0!</v>
      </c>
      <c r="G15" s="4" t="e">
        <f t="shared" si="4"/>
        <v>#DIV/0!</v>
      </c>
      <c r="H15" s="4" t="e">
        <f t="shared" si="5"/>
        <v>#DIV/0!</v>
      </c>
      <c r="I15" s="4">
        <f t="shared" si="6"/>
        <v>0</v>
      </c>
      <c r="J15" s="4">
        <f t="shared" si="7"/>
        <v>0</v>
      </c>
      <c r="O15">
        <v>0</v>
      </c>
      <c r="P15">
        <f t="shared" si="10"/>
        <v>0</v>
      </c>
      <c r="Q15">
        <f t="shared" si="11"/>
        <v>0</v>
      </c>
      <c r="R15" s="2">
        <v>0</v>
      </c>
      <c r="S15" s="2"/>
    </row>
    <row r="16" spans="1:20" x14ac:dyDescent="0.25">
      <c r="A16" s="4">
        <v>15</v>
      </c>
      <c r="B16" s="4">
        <f t="shared" si="0"/>
        <v>0</v>
      </c>
      <c r="C16" s="4">
        <f t="shared" si="9"/>
        <v>0</v>
      </c>
      <c r="D16" s="4">
        <f t="shared" si="1"/>
        <v>0</v>
      </c>
      <c r="E16" s="5">
        <f t="shared" si="2"/>
        <v>0</v>
      </c>
      <c r="F16" s="4" t="e">
        <f t="shared" ref="F16" si="12">ROUND((E16/B16),0)</f>
        <v>#DIV/0!</v>
      </c>
      <c r="G16" s="4" t="e">
        <f t="shared" ref="G16" si="13">ROUND((E16/C16),0)</f>
        <v>#DIV/0!</v>
      </c>
      <c r="H16" s="4" t="e">
        <f t="shared" ref="H16" si="14">ROUND((E16/D16),0)</f>
        <v>#DIV/0!</v>
      </c>
      <c r="I16" s="4">
        <f t="shared" ref="I16" si="15">T16</f>
        <v>0</v>
      </c>
      <c r="J16" s="4">
        <f t="shared" ref="J16" si="16">U16</f>
        <v>0</v>
      </c>
      <c r="O16">
        <v>0</v>
      </c>
      <c r="P16">
        <f t="shared" ref="P16" si="17">O16/1.2</f>
        <v>0</v>
      </c>
      <c r="Q16">
        <f t="shared" ref="Q16" si="18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19">Q17</f>
        <v>0</v>
      </c>
      <c r="C17" s="4">
        <f t="shared" si="9"/>
        <v>0</v>
      </c>
      <c r="D17" s="4">
        <f t="shared" ref="D17:D21" si="20">C17*1.2</f>
        <v>0</v>
      </c>
      <c r="E17" s="5">
        <f t="shared" ref="E17:E21" si="21">R17</f>
        <v>0</v>
      </c>
      <c r="F17" s="4" t="e">
        <f t="shared" ref="F17" si="22">ROUND((E17/B17),0)</f>
        <v>#DIV/0!</v>
      </c>
      <c r="G17" s="4" t="e">
        <f t="shared" ref="G17" si="23">ROUND((E17/C17),0)</f>
        <v>#DIV/0!</v>
      </c>
      <c r="H17" s="4" t="e">
        <f t="shared" ref="H17" si="24">ROUND((E17/D17),0)</f>
        <v>#DIV/0!</v>
      </c>
      <c r="I17" s="4">
        <f t="shared" ref="I17" si="25">T17</f>
        <v>0</v>
      </c>
      <c r="J17" s="4">
        <f t="shared" ref="J17" si="26">U17</f>
        <v>0</v>
      </c>
      <c r="O17">
        <v>0</v>
      </c>
      <c r="P17">
        <f t="shared" ref="P17" si="27">O17/1.2</f>
        <v>0</v>
      </c>
      <c r="Q17">
        <f t="shared" ref="Q17" si="28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9"/>
        <v>0</v>
      </c>
      <c r="C18" s="4">
        <f t="shared" si="9"/>
        <v>0</v>
      </c>
      <c r="D18" s="4">
        <f t="shared" si="20"/>
        <v>0</v>
      </c>
      <c r="E18" s="5">
        <f t="shared" si="21"/>
        <v>0</v>
      </c>
      <c r="F18" s="4" t="e">
        <f t="shared" ref="F18:F21" si="29">ROUND((E18/B18),0)</f>
        <v>#DIV/0!</v>
      </c>
      <c r="G18" s="4" t="e">
        <f t="shared" ref="G18:G21" si="30">ROUND((E18/C18),0)</f>
        <v>#DIV/0!</v>
      </c>
      <c r="H18" s="4" t="e">
        <f t="shared" ref="H18:H21" si="31">ROUND((E18/D18),0)</f>
        <v>#DIV/0!</v>
      </c>
      <c r="I18" s="4">
        <f t="shared" ref="I18:J21" si="32">T18</f>
        <v>0</v>
      </c>
      <c r="J18" s="4">
        <f t="shared" si="32"/>
        <v>0</v>
      </c>
      <c r="O18">
        <v>0</v>
      </c>
      <c r="P18">
        <f t="shared" ref="P18" si="33">O18/1.2</f>
        <v>0</v>
      </c>
      <c r="Q18">
        <f t="shared" ref="Q18:Q21" si="34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9"/>
        <v>0</v>
      </c>
      <c r="C19" s="4">
        <f t="shared" si="9"/>
        <v>0</v>
      </c>
      <c r="D19" s="4">
        <f t="shared" si="20"/>
        <v>0</v>
      </c>
      <c r="E19" s="5">
        <f t="shared" si="21"/>
        <v>0</v>
      </c>
      <c r="F19" s="4" t="e">
        <f t="shared" si="29"/>
        <v>#DIV/0!</v>
      </c>
      <c r="G19" s="4" t="e">
        <f t="shared" si="30"/>
        <v>#DIV/0!</v>
      </c>
      <c r="H19" s="4" t="e">
        <f t="shared" si="31"/>
        <v>#DIV/0!</v>
      </c>
      <c r="I19" s="4">
        <f t="shared" si="32"/>
        <v>0</v>
      </c>
      <c r="J19" s="4">
        <f t="shared" si="32"/>
        <v>0</v>
      </c>
      <c r="O19">
        <v>0</v>
      </c>
      <c r="P19">
        <f>O19/1.2</f>
        <v>0</v>
      </c>
      <c r="Q19">
        <f t="shared" si="34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5">Q20</f>
        <v>0</v>
      </c>
      <c r="C20" s="4">
        <f t="shared" si="9"/>
        <v>0</v>
      </c>
      <c r="D20" s="4">
        <f t="shared" ref="D20" si="36">C20*1.2</f>
        <v>0</v>
      </c>
      <c r="E20" s="5">
        <f t="shared" ref="E20" si="37">R20</f>
        <v>0</v>
      </c>
      <c r="F20" s="4" t="e">
        <f t="shared" ref="F20" si="38">ROUND((E20/B20),0)</f>
        <v>#DIV/0!</v>
      </c>
      <c r="G20" s="4" t="e">
        <f t="shared" ref="G20" si="39">ROUND((E20/C20),0)</f>
        <v>#DIV/0!</v>
      </c>
      <c r="H20" s="4" t="e">
        <f t="shared" ref="H20" si="40">ROUND((E20/D20),0)</f>
        <v>#DIV/0!</v>
      </c>
      <c r="I20" s="4">
        <f t="shared" ref="I20" si="41">T20</f>
        <v>0</v>
      </c>
      <c r="J20" s="4">
        <f t="shared" ref="J20" si="42">U20</f>
        <v>0</v>
      </c>
      <c r="O20">
        <v>0</v>
      </c>
      <c r="P20">
        <f t="shared" ref="P20" si="43">O20/1.2</f>
        <v>0</v>
      </c>
      <c r="Q20">
        <f t="shared" ref="Q20" si="44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9"/>
        <v>0</v>
      </c>
      <c r="C21" s="4">
        <f t="shared" si="9"/>
        <v>0</v>
      </c>
      <c r="D21" s="4">
        <f t="shared" si="20"/>
        <v>0</v>
      </c>
      <c r="E21" s="5">
        <f t="shared" si="21"/>
        <v>0</v>
      </c>
      <c r="F21" s="4" t="e">
        <f t="shared" si="29"/>
        <v>#DIV/0!</v>
      </c>
      <c r="G21" s="4" t="e">
        <f t="shared" si="30"/>
        <v>#DIV/0!</v>
      </c>
      <c r="H21" s="4" t="e">
        <f t="shared" si="31"/>
        <v>#DIV/0!</v>
      </c>
      <c r="I21" s="4">
        <f t="shared" si="32"/>
        <v>0</v>
      </c>
      <c r="J21" s="4">
        <f t="shared" si="32"/>
        <v>0</v>
      </c>
      <c r="O21">
        <v>0</v>
      </c>
      <c r="P21">
        <f>O21/1.2</f>
        <v>0</v>
      </c>
      <c r="Q21">
        <f t="shared" si="34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52" t="s">
        <v>83</v>
      </c>
      <c r="G26" s="52">
        <v>1581</v>
      </c>
    </row>
    <row r="27" spans="1:19" s="10" customFormat="1" x14ac:dyDescent="0.25">
      <c r="F27" s="52" t="s">
        <v>84</v>
      </c>
      <c r="G27" s="52">
        <v>113</v>
      </c>
    </row>
    <row r="28" spans="1:19" s="10" customFormat="1" x14ac:dyDescent="0.25">
      <c r="C28" s="67" t="s">
        <v>74</v>
      </c>
      <c r="D28" s="67" t="s">
        <v>86</v>
      </c>
      <c r="F28" s="52" t="s">
        <v>85</v>
      </c>
      <c r="G28" s="52">
        <f>SUM(G26:G27)</f>
        <v>1694</v>
      </c>
    </row>
    <row r="29" spans="1:19" s="10" customFormat="1" x14ac:dyDescent="0.25">
      <c r="C29" s="67" t="s">
        <v>1</v>
      </c>
      <c r="D29" s="67">
        <v>63500000</v>
      </c>
      <c r="F29" s="52" t="s">
        <v>71</v>
      </c>
      <c r="G29" s="52">
        <v>1863</v>
      </c>
      <c r="H29" s="10">
        <f>G29/G28</f>
        <v>1.0997638724911452</v>
      </c>
    </row>
    <row r="30" spans="1:19" s="10" customFormat="1" x14ac:dyDescent="0.25">
      <c r="F30" s="52" t="s">
        <v>72</v>
      </c>
      <c r="G30" s="52">
        <v>55000</v>
      </c>
    </row>
    <row r="31" spans="1:19" s="10" customFormat="1" x14ac:dyDescent="0.25">
      <c r="C31" s="70"/>
      <c r="D31" s="70"/>
      <c r="F31" s="70" t="s">
        <v>73</v>
      </c>
      <c r="G31" s="70">
        <f>G28*G30</f>
        <v>93170000</v>
      </c>
      <c r="H31" s="10">
        <f>G31/D29</f>
        <v>1.467244094488189</v>
      </c>
    </row>
    <row r="32" spans="1:19" s="10" customFormat="1" x14ac:dyDescent="0.25">
      <c r="C32" s="70"/>
      <c r="D32" s="70"/>
      <c r="F32" s="70" t="s">
        <v>24</v>
      </c>
      <c r="G32" s="70">
        <f>G31*90%</f>
        <v>83853000</v>
      </c>
    </row>
    <row r="33" spans="3:7" s="10" customFormat="1" x14ac:dyDescent="0.25">
      <c r="C33" s="70"/>
      <c r="D33" s="70"/>
      <c r="F33" s="70" t="s">
        <v>25</v>
      </c>
      <c r="G33" s="70">
        <f>G31*80%</f>
        <v>74536000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DESK-28 VASTUKALA</cp:lastModifiedBy>
  <cp:lastPrinted>2019-11-05T06:14:02Z</cp:lastPrinted>
  <dcterms:created xsi:type="dcterms:W3CDTF">2018-02-17T10:36:41Z</dcterms:created>
  <dcterms:modified xsi:type="dcterms:W3CDTF">2024-11-25T12:46:27Z</dcterms:modified>
</cp:coreProperties>
</file>