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PNB\Virar (West)\NAVIN RAMKRISHAN GUPTA\"/>
    </mc:Choice>
  </mc:AlternateContent>
  <xr:revisionPtr revIDLastSave="0" documentId="13_ncr:1_{9B200CA7-C789-480D-A1C8-8C7C0F54FFE8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Q5" i="4" l="1"/>
  <c r="Q4" i="4"/>
  <c r="D34" i="4" l="1"/>
  <c r="Q3" i="4"/>
  <c r="Q2" i="4"/>
  <c r="C5" i="25" l="1"/>
  <c r="C4" i="25"/>
  <c r="C3" i="25"/>
  <c r="P2" i="4"/>
  <c r="P3" i="4"/>
  <c r="B3" i="4" s="1"/>
  <c r="C3" i="4" s="1"/>
  <c r="D3" i="4" s="1"/>
  <c r="P4" i="4"/>
  <c r="P5" i="4"/>
  <c r="Q6" i="4"/>
  <c r="B6" i="4" s="1"/>
  <c r="C6" i="4" s="1"/>
  <c r="Q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<sst xmlns="http://schemas.openxmlformats.org/spreadsheetml/2006/main" count="134" uniqueCount="91">
  <si>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</si>
  <si>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</si>
  <si>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</si>
  <si>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</si>
  <si>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</si>
  <si>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</si>
  <si>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</si>
  <si>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</si>
  <si>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</si>
  <si>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</si>
  <si>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</si>
  <si>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</si>
  <si>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</si>
  <si>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</si>
  <si>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</si>
  <si>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</si>
  <si>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</si>
  <si>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</si>
  <si>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</si>
  <si>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</si>
  <si>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</si>
  <si>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</si>
  <si>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</si>
  <si>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</si>
  <si>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</si>
  <si>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</si>
  <si>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</si>
  <si>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</si>
  <si>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</si>
  <si>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</si>
  <si>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</si>
  <si>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</si>
  <si>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</si>
  <si>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</si>
  <si>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</si>
  <si>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</si>
  <si>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</si>
  <si>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</si>
  <si>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</si>
  <si>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</si>
  <si>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</si>
  <si>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</si>
  <si>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</si>
  <si>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</si>
  <si>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</si>
  <si>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</si>
  <si>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</si>
  <si>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</si>
  <si>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</si>
  <si>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</si>
  <si>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</si>
  <si>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</si>
  <si>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</si>
  <si>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</si>
  <si>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</si>
  <si>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</si>
  <si>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</si>
  <si>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</si>
  <si>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</si>
  <si>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</si>
  <si>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</si>
  <si>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</si>
  <si>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</si>
  <si>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</si>
  <si>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</si>
  <si>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</si>
  <si>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</si>
  <si>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</si>
  <si>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</si>
  <si>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</si>
  <si>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</si>
  <si>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</si>
  <si>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</si>
  <si>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</si>
  <si>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</si>
  <si>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</si>
  <si>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</si>
  <si>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</si>
  <si>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</si>
  <si>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</si>
  <si>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</si>
  <si>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</si>
  <si>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</si>
  <si>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</si>
  <si>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IGR-08.10.24</t>
  </si>
  <si>
    <t>IGR-30.07.24</t>
  </si>
  <si>
    <t>REV VAL - 2019</t>
  </si>
  <si>
    <t>BUA</t>
  </si>
  <si>
    <t>RATE</t>
  </si>
  <si>
    <t>IGR-21.03.23</t>
  </si>
  <si>
    <t>IGR-22.02.24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</si>
</sst>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DFD79FB-F984-4528-9C69-C87CBB78A6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D33FA4BD-4585-48E7-B410-5A3ECD036E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225CFE9-AC15-4C3F-B799-E0BC7BA4C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29</xdr:col>
      <xdr:colOff>607314</xdr:colOff>
      <xdr:row>56</xdr:row>
      <xdr:rowOff>141589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48E656F7-DFA7-419E-B084-2888F206C2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334613</xdr:colOff>
      <xdr:row>46</xdr:row>
      <xdr:rowOff>172697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B15089B-BEE2-4EB7-AFBF-070FF13080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69013" cy="8935697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4A6B788-9923-4D6A-BC47-767BAFF06DE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89759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Q20" sqref="Q20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260086.22099999999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289486.22100000002</v>
      </c>
      <c r="D9" s="58" t="s">
        <v>62</v>
      </c>
      <c r="E9" s="59">
        <f>C9/10.764</f>
        <v>26893.926142697885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v>2005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19</v>
      </c>
      <c r="D13" s="65">
        <f>D12-C13</f>
        <v>81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G28" sqref="G28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9000</v>
      </c>
      <c r="D3" s="22" t="s">
        <v>76</v>
      </c>
      <c r="E3" s="6" t="s">
        <v>71</v>
      </c>
    </row>
    <row r="4" spans="1:5" ht="30" x14ac:dyDescent="0.25">
      <c r="A4" s="21" t="s">
        <v>14</v>
      </c>
      <c r="B4" s="18"/>
      <c r="C4" s="19">
        <v>3500</v>
      </c>
      <c r="D4" s="22"/>
    </row>
    <row r="5" spans="1:5" x14ac:dyDescent="0.25">
      <c r="A5" s="15" t="s">
        <v>15</v>
      </c>
      <c r="B5" s="18"/>
      <c r="C5" s="19">
        <f>C3-C4</f>
        <v>5500</v>
      </c>
      <c r="D5" s="22"/>
    </row>
    <row r="6" spans="1:5" x14ac:dyDescent="0.25">
      <c r="A6" s="15" t="s">
        <v>16</v>
      </c>
      <c r="B6" s="18"/>
      <c r="C6" s="19">
        <f>C4</f>
        <v>3500</v>
      </c>
      <c r="D6" s="22"/>
    </row>
    <row r="7" spans="1:5" x14ac:dyDescent="0.25">
      <c r="A7" s="15" t="s">
        <v>17</v>
      </c>
      <c r="B7" s="23"/>
      <c r="C7" s="24">
        <f>D7-D8</f>
        <v>24</v>
      </c>
      <c r="D7" s="24">
        <v>2024</v>
      </c>
    </row>
    <row r="8" spans="1:5" x14ac:dyDescent="0.25">
      <c r="A8" s="15" t="s">
        <v>18</v>
      </c>
      <c r="B8" s="23"/>
      <c r="C8" s="24">
        <f>C9-C7</f>
        <v>36</v>
      </c>
      <c r="D8" s="24">
        <v>2000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36</v>
      </c>
      <c r="D10" s="24"/>
    </row>
    <row r="11" spans="1:5" x14ac:dyDescent="0.25">
      <c r="A11" s="15"/>
      <c r="B11" s="25"/>
      <c r="C11" s="26">
        <f>C10%</f>
        <v>0.36</v>
      </c>
      <c r="D11" s="26"/>
    </row>
    <row r="12" spans="1:5" x14ac:dyDescent="0.25">
      <c r="A12" s="15" t="s">
        <v>21</v>
      </c>
      <c r="B12" s="18"/>
      <c r="C12" s="19">
        <f>C6*C11</f>
        <v>1260</v>
      </c>
      <c r="D12" s="22"/>
    </row>
    <row r="13" spans="1:5" x14ac:dyDescent="0.25">
      <c r="A13" s="15" t="s">
        <v>22</v>
      </c>
      <c r="B13" s="18"/>
      <c r="C13" s="19">
        <f>C6-C12</f>
        <v>2240</v>
      </c>
      <c r="D13" s="22"/>
    </row>
    <row r="14" spans="1:5" x14ac:dyDescent="0.25">
      <c r="A14" s="15" t="s">
        <v>15</v>
      </c>
      <c r="B14" s="18"/>
      <c r="C14" s="19">
        <f>C5</f>
        <v>5500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7740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MCA</v>
      </c>
      <c r="B18" s="7"/>
      <c r="C18" s="29">
        <v>311</v>
      </c>
      <c r="D18" s="24"/>
    </row>
    <row r="19" spans="1:5" x14ac:dyDescent="0.25">
      <c r="A19" s="15" t="s">
        <v>74</v>
      </c>
      <c r="B19" s="6"/>
      <c r="C19" s="30">
        <f>C18*C16</f>
        <v>2407140</v>
      </c>
      <c r="D19" s="72"/>
      <c r="E19" s="65"/>
    </row>
    <row r="20" spans="1:5" x14ac:dyDescent="0.25">
      <c r="A20" s="15" t="s">
        <v>24</v>
      </c>
      <c r="C20" s="31">
        <f>C19*90%</f>
        <v>2166426</v>
      </c>
      <c r="D20" s="30"/>
      <c r="E20" s="65"/>
    </row>
    <row r="21" spans="1:5" x14ac:dyDescent="0.25">
      <c r="A21" s="15" t="s">
        <v>25</v>
      </c>
      <c r="C21" s="31">
        <f>C19*80%</f>
        <v>1925712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1088500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5014.875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8" sqref="S8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369.09755999999999</v>
      </c>
      <c r="C2" s="4">
        <f t="shared" ref="C2:C16" si="1">B2*1.2</f>
        <v>442.91707199999996</v>
      </c>
      <c r="D2" s="4">
        <f t="shared" ref="D2:D16" si="2">C2*1.2</f>
        <v>531.50048639999989</v>
      </c>
      <c r="E2" s="5">
        <f t="shared" ref="E2:E16" si="3">R2</f>
        <v>3050000</v>
      </c>
      <c r="F2" s="4">
        <f t="shared" ref="F2:F15" si="4">ROUND((E2/B2),0)</f>
        <v>8263</v>
      </c>
      <c r="G2" s="4">
        <f t="shared" ref="G2:G15" si="5">ROUND((E2/C2),0)</f>
        <v>6886</v>
      </c>
      <c r="H2" s="4">
        <f t="shared" ref="H2:H15" si="6">ROUND((E2/D2),0)</f>
        <v>5738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f>34.29*10.764</f>
        <v>369.09755999999999</v>
      </c>
      <c r="R2" s="2">
        <v>3050000</v>
      </c>
      <c r="S2" s="2" t="s">
        <v>84</v>
      </c>
    </row>
    <row r="3" spans="1:19" x14ac:dyDescent="0.25">
      <c r="A3" s="4">
        <v>2</v>
      </c>
      <c r="B3" s="4">
        <f t="shared" si="0"/>
        <v>481.90428000000003</v>
      </c>
      <c r="C3" s="4">
        <f t="shared" si="1"/>
        <v>578.28513599999997</v>
      </c>
      <c r="D3" s="4">
        <f t="shared" si="2"/>
        <v>693.94216319999998</v>
      </c>
      <c r="E3" s="5">
        <f t="shared" si="3"/>
        <v>4200000</v>
      </c>
      <c r="F3" s="4">
        <f t="shared" si="4"/>
        <v>8715</v>
      </c>
      <c r="G3" s="4">
        <f t="shared" si="5"/>
        <v>7263</v>
      </c>
      <c r="H3" s="4">
        <f t="shared" si="6"/>
        <v>6052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f>44.77*10.764</f>
        <v>481.90428000000003</v>
      </c>
      <c r="R3" s="2">
        <v>4200000</v>
      </c>
      <c r="S3" s="2" t="s">
        <v>85</v>
      </c>
    </row>
    <row r="4" spans="1:19" x14ac:dyDescent="0.25">
      <c r="A4" s="4">
        <v>3</v>
      </c>
      <c r="B4" s="4">
        <f t="shared" si="0"/>
        <v>635.50655999999992</v>
      </c>
      <c r="C4" s="4">
        <f t="shared" si="1"/>
        <v>762.60787199999993</v>
      </c>
      <c r="D4" s="4">
        <f t="shared" si="2"/>
        <v>915.12944639999989</v>
      </c>
      <c r="E4" s="5">
        <f t="shared" si="3"/>
        <v>4495000</v>
      </c>
      <c r="F4" s="74">
        <f t="shared" si="4"/>
        <v>7073</v>
      </c>
      <c r="G4" s="74">
        <f t="shared" si="5"/>
        <v>5894</v>
      </c>
      <c r="H4" s="74">
        <f t="shared" si="6"/>
        <v>4912</v>
      </c>
      <c r="I4" s="74">
        <f t="shared" si="7"/>
        <v>0</v>
      </c>
      <c r="J4" s="74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f>59.04*10.764</f>
        <v>635.50655999999992</v>
      </c>
      <c r="R4" s="75">
        <v>4495000</v>
      </c>
      <c r="S4" s="75" t="s">
        <v>89</v>
      </c>
    </row>
    <row r="5" spans="1:19" x14ac:dyDescent="0.25">
      <c r="A5" s="4">
        <v>4</v>
      </c>
      <c r="B5" s="4">
        <f t="shared" si="0"/>
        <v>617.85359999999991</v>
      </c>
      <c r="C5" s="4">
        <f t="shared" si="1"/>
        <v>741.42431999999985</v>
      </c>
      <c r="D5" s="4">
        <f t="shared" si="2"/>
        <v>889.70918399999982</v>
      </c>
      <c r="E5" s="5">
        <f t="shared" si="3"/>
        <v>4497000</v>
      </c>
      <c r="F5" s="74">
        <f t="shared" si="4"/>
        <v>7278</v>
      </c>
      <c r="G5" s="74">
        <f t="shared" si="5"/>
        <v>6065</v>
      </c>
      <c r="H5" s="74">
        <f t="shared" si="6"/>
        <v>5054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f>57.4*10.764</f>
        <v>617.85359999999991</v>
      </c>
      <c r="R5" s="75">
        <v>4497000</v>
      </c>
      <c r="S5" s="75" t="s">
        <v>90</v>
      </c>
    </row>
    <row r="6" spans="1:19" x14ac:dyDescent="0.25">
      <c r="A6" s="4">
        <v>5</v>
      </c>
      <c r="B6" s="4">
        <f t="shared" si="0"/>
        <v>416.66666666666669</v>
      </c>
      <c r="C6" s="4">
        <f t="shared" si="1"/>
        <v>500</v>
      </c>
      <c r="D6" s="4">
        <f t="shared" si="2"/>
        <v>600</v>
      </c>
      <c r="E6" s="5">
        <f t="shared" si="3"/>
        <v>4000000</v>
      </c>
      <c r="F6" s="74">
        <f t="shared" si="4"/>
        <v>9600</v>
      </c>
      <c r="G6" s="74">
        <f t="shared" si="5"/>
        <v>8000</v>
      </c>
      <c r="H6" s="74">
        <f t="shared" si="6"/>
        <v>6667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v>500</v>
      </c>
      <c r="Q6" s="7">
        <f t="shared" ref="Q4:Q10" si="10">P6/1.2</f>
        <v>416.66666666666669</v>
      </c>
      <c r="R6" s="75">
        <v>4000000</v>
      </c>
      <c r="S6" s="2"/>
    </row>
    <row r="7" spans="1:19" x14ac:dyDescent="0.25">
      <c r="A7" s="4">
        <v>6</v>
      </c>
      <c r="B7" s="4">
        <f t="shared" si="0"/>
        <v>330.83333333333337</v>
      </c>
      <c r="C7" s="4">
        <f t="shared" si="1"/>
        <v>397.00000000000006</v>
      </c>
      <c r="D7" s="4">
        <f t="shared" si="2"/>
        <v>476.40000000000003</v>
      </c>
      <c r="E7" s="5">
        <f t="shared" si="3"/>
        <v>2900000</v>
      </c>
      <c r="F7" s="74">
        <f t="shared" si="4"/>
        <v>8766</v>
      </c>
      <c r="G7" s="74">
        <f t="shared" si="5"/>
        <v>7305</v>
      </c>
      <c r="H7" s="74">
        <f t="shared" si="6"/>
        <v>6087</v>
      </c>
      <c r="I7" s="74">
        <f t="shared" si="7"/>
        <v>0</v>
      </c>
      <c r="J7" s="74">
        <f t="shared" si="8"/>
        <v>0</v>
      </c>
      <c r="K7" s="7"/>
      <c r="L7" s="7"/>
      <c r="M7" s="7"/>
      <c r="N7" s="7"/>
      <c r="O7" s="7">
        <v>0</v>
      </c>
      <c r="P7" s="7">
        <v>397</v>
      </c>
      <c r="Q7" s="7">
        <f t="shared" si="10"/>
        <v>330.83333333333337</v>
      </c>
      <c r="R7" s="75">
        <v>2900000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/>
      <c r="F28" s="52" t="s">
        <v>71</v>
      </c>
      <c r="G28" s="52">
        <v>311</v>
      </c>
    </row>
    <row r="29" spans="1:19" s="10" customFormat="1" x14ac:dyDescent="0.25">
      <c r="C29" s="67" t="s">
        <v>1</v>
      </c>
      <c r="D29" s="67"/>
      <c r="F29" s="52" t="s">
        <v>72</v>
      </c>
      <c r="G29" s="52">
        <v>440</v>
      </c>
      <c r="H29" s="10">
        <f>G29/G28</f>
        <v>1.414790996784566</v>
      </c>
    </row>
    <row r="30" spans="1:19" s="10" customFormat="1" x14ac:dyDescent="0.25">
      <c r="F30" s="52" t="s">
        <v>73</v>
      </c>
      <c r="G30" s="52"/>
    </row>
    <row r="31" spans="1:19" s="10" customFormat="1" x14ac:dyDescent="0.25">
      <c r="C31" s="70" t="s">
        <v>86</v>
      </c>
      <c r="D31" s="70"/>
      <c r="F31" s="70" t="s">
        <v>74</v>
      </c>
      <c r="G31" s="70">
        <f>G29*G30</f>
        <v>0</v>
      </c>
      <c r="H31" s="10" t="e">
        <f>G31/D29</f>
        <v>#DIV/0!</v>
      </c>
    </row>
    <row r="32" spans="1:19" s="10" customFormat="1" x14ac:dyDescent="0.25">
      <c r="C32" s="70" t="s">
        <v>87</v>
      </c>
      <c r="D32" s="70">
        <v>480</v>
      </c>
      <c r="F32" s="70" t="s">
        <v>24</v>
      </c>
      <c r="G32" s="70">
        <f>G31*90%</f>
        <v>0</v>
      </c>
    </row>
    <row r="33" spans="3:7" s="10" customFormat="1" x14ac:dyDescent="0.25">
      <c r="C33" s="70" t="s">
        <v>88</v>
      </c>
      <c r="D33" s="70">
        <v>4000</v>
      </c>
      <c r="F33" s="70" t="s">
        <v>25</v>
      </c>
      <c r="G33" s="70">
        <f>G31*80%</f>
        <v>0</v>
      </c>
    </row>
    <row r="34" spans="3:7" s="10" customFormat="1" x14ac:dyDescent="0.25">
      <c r="C34" s="70" t="s">
        <v>74</v>
      </c>
      <c r="D34" s="70">
        <f>D32*D33</f>
        <v>1920000</v>
      </c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9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2024-11-14T12:02:01Z</dcterms:modified>
</cp:coreProperties>
</file>