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GAURAV SATISH AGRAWAL\"/>
    </mc:Choice>
  </mc:AlternateContent>
  <xr:revisionPtr revIDLastSave="0" documentId="13_ncr:1_{24E963A2-9DBA-477B-85B7-76AEBB86E823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I25" i="4" l="1"/>
  <c r="I23" i="4"/>
  <c r="Q12" i="4" l="1"/>
  <c r="S12" i="4"/>
  <c r="U3" i="4"/>
  <c r="U4" i="4"/>
  <c r="U2" i="4"/>
  <c r="Q4" i="4"/>
  <c r="T4" i="4"/>
  <c r="S10" i="4"/>
  <c r="P18" i="4" l="1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H16" i="4" s="1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H14" i="4" s="1"/>
  <c r="A14" i="4"/>
  <c r="P13" i="4"/>
  <c r="Q13" i="4" s="1"/>
  <c r="B13" i="4" s="1"/>
  <c r="C13" i="4" s="1"/>
  <c r="D13" i="4" s="1"/>
  <c r="J13" i="4"/>
  <c r="I13" i="4"/>
  <c r="E13" i="4"/>
  <c r="H13" i="4" s="1"/>
  <c r="A13" i="4"/>
  <c r="P12" i="4"/>
  <c r="B12" i="4" s="1"/>
  <c r="C12" i="4" s="1"/>
  <c r="D12" i="4" s="1"/>
  <c r="I12" i="4"/>
  <c r="E12" i="4"/>
  <c r="A12" i="4"/>
  <c r="P11" i="4"/>
  <c r="B11" i="4" s="1"/>
  <c r="J11" i="4"/>
  <c r="I11" i="4"/>
  <c r="E11" i="4"/>
  <c r="A11" i="4"/>
  <c r="Q10" i="4"/>
  <c r="B10" i="4" s="1"/>
  <c r="C10" i="4" s="1"/>
  <c r="D10" i="4" s="1"/>
  <c r="P10" i="4"/>
  <c r="I10" i="4"/>
  <c r="E10" i="4"/>
  <c r="A10" i="4"/>
  <c r="Q9" i="4"/>
  <c r="P9" i="4"/>
  <c r="J9" i="4"/>
  <c r="I9" i="4"/>
  <c r="E9" i="4"/>
  <c r="C9" i="4"/>
  <c r="D9" i="4" s="1"/>
  <c r="H9" i="4" s="1"/>
  <c r="B9" i="4"/>
  <c r="F9" i="4" s="1"/>
  <c r="A9" i="4"/>
  <c r="P8" i="4"/>
  <c r="J8" i="4"/>
  <c r="I8" i="4"/>
  <c r="E8" i="4"/>
  <c r="B8" i="4"/>
  <c r="C8" i="4" s="1"/>
  <c r="D8" i="4" s="1"/>
  <c r="A8" i="4"/>
  <c r="P7" i="4"/>
  <c r="J7" i="4"/>
  <c r="I7" i="4"/>
  <c r="E7" i="4"/>
  <c r="H7" i="4" s="1"/>
  <c r="B7" i="4"/>
  <c r="C7" i="4" s="1"/>
  <c r="D7" i="4" s="1"/>
  <c r="A7" i="4"/>
  <c r="P6" i="4"/>
  <c r="J6" i="4"/>
  <c r="I6" i="4"/>
  <c r="E6" i="4"/>
  <c r="F6" i="4" s="1"/>
  <c r="C6" i="4"/>
  <c r="G6" i="4" s="1"/>
  <c r="B6" i="4"/>
  <c r="A6" i="4"/>
  <c r="P5" i="4"/>
  <c r="J5" i="4"/>
  <c r="I5" i="4"/>
  <c r="E5" i="4"/>
  <c r="B5" i="4"/>
  <c r="F5" i="4" s="1"/>
  <c r="A5" i="4"/>
  <c r="P4" i="4"/>
  <c r="J4" i="4"/>
  <c r="I4" i="4"/>
  <c r="E4" i="4"/>
  <c r="B4" i="4"/>
  <c r="C4" i="4" s="1"/>
  <c r="D4" i="4" s="1"/>
  <c r="A4" i="4"/>
  <c r="H12" i="4" l="1"/>
  <c r="H4" i="4"/>
  <c r="H10" i="4"/>
  <c r="F11" i="4"/>
  <c r="C11" i="4"/>
  <c r="D11" i="4" s="1"/>
  <c r="H11" i="4" s="1"/>
  <c r="H15" i="4"/>
  <c r="H8" i="4"/>
  <c r="F4" i="4"/>
  <c r="C5" i="4"/>
  <c r="F8" i="4"/>
  <c r="G9" i="4"/>
  <c r="F7" i="4"/>
  <c r="G8" i="4"/>
  <c r="F10" i="4"/>
  <c r="J10" i="4"/>
  <c r="G11" i="4"/>
  <c r="F12" i="4"/>
  <c r="F13" i="4"/>
  <c r="F14" i="4"/>
  <c r="F15" i="4"/>
  <c r="F16" i="4"/>
  <c r="F17" i="4"/>
  <c r="F18" i="4"/>
  <c r="D6" i="4"/>
  <c r="H6" i="4" s="1"/>
  <c r="G4" i="4"/>
  <c r="G7" i="4"/>
  <c r="G10" i="4"/>
  <c r="G12" i="4"/>
  <c r="G13" i="4"/>
  <c r="G14" i="4"/>
  <c r="G15" i="4"/>
  <c r="G16" i="4"/>
  <c r="G17" i="4"/>
  <c r="G18" i="4"/>
  <c r="J12" i="4" l="1"/>
  <c r="G5" i="4"/>
  <c r="D5" i="4"/>
  <c r="H5" i="4" s="1"/>
  <c r="Q3" i="4" l="1"/>
  <c r="P2" i="4"/>
  <c r="Q2" i="4"/>
  <c r="I27" i="4"/>
  <c r="I35" i="4"/>
  <c r="J21" i="4"/>
  <c r="P3" i="4" l="1"/>
  <c r="J3" i="4" l="1"/>
  <c r="I3" i="4"/>
  <c r="E3" i="4"/>
  <c r="J2" i="4"/>
  <c r="I2" i="4"/>
  <c r="E2" i="4"/>
  <c r="B3" i="4" l="1"/>
  <c r="C3" i="4" s="1"/>
  <c r="A3" i="4"/>
  <c r="B2" i="4"/>
  <c r="C2" i="4" s="1"/>
  <c r="A2" i="4"/>
  <c r="F3" i="4" l="1"/>
  <c r="F2" i="4"/>
  <c r="D3" i="4" l="1"/>
  <c r="H3" i="4" s="1"/>
  <c r="G3" i="4"/>
  <c r="D2" i="4"/>
  <c r="H2" i="4" s="1"/>
  <c r="G2" i="4"/>
</calcChain>
</file>

<file path=xl/sharedStrings.xml><?xml version="1.0" encoding="utf-8"?>
<sst xmlns="http://schemas.openxmlformats.org/spreadsheetml/2006/main" count="165" uniqueCount="30">
  <si>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</si>
  <si>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</si>
  <si>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</si>
  <si>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</si>
  <si>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</si>
  <si>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</si>
  <si>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</si>
  <si>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</si>
  <si>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</si>
  <si>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</si>
  <si>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</si>
  <si>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</si>
  <si>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</si>
  <si>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</si>
  <si>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</t>
  </si>
  <si>
    <t>fmv</t>
  </si>
  <si>
    <t>agreemetn - 17.10.2024</t>
  </si>
  <si>
    <t>av</t>
  </si>
  <si>
    <t>sd</t>
  </si>
  <si>
    <t>rd</t>
  </si>
  <si>
    <t>mv</t>
  </si>
  <si>
    <t>bv</t>
  </si>
  <si>
    <t>23000 on ca</t>
  </si>
  <si>
    <t xml:space="preserve">parking </t>
  </si>
  <si>
    <t>08.10.2024</t>
  </si>
  <si>
    <t>19.09.24</t>
  </si>
  <si>
    <t>04.04.24</t>
  </si>
  <si>
    <t xml:space="preserve"> Flat No. 3003, 30th  Floor, Sector 2A Wing E, Shrushti Complex, Village - Penkarpada</t>
  </si>
  <si>
    <t>bal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</si>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</sst>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  <xf numFmtId="4" fontId="0" fillId="3" borderId="0" xfId="0" applyNumberFormat="1" applyFill="1"/>
    <xf numFmtId="0" fontId="5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F83582-9C55-4A15-8276-97ADAAB4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96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3C0A3-82BF-4ABC-AAAA-B1F2DCF4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98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E77C6-D386-4F29-A6C2-078BEC9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009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6C7CF-B9A7-4CE9-B478-23E9025F1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E86E3-6347-413B-9E00-C1D6225C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467981</xdr:colOff>
      <xdr:row>50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11B87-A998-4207-9DB5-B440C20B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02381" cy="8326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ACD5BF-5951-4D1C-A10B-56E16274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F0B8F-77ED-4834-A8CE-076B5B50E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10F1C-7C14-4F59-BE5E-A041100B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03061-3955-4BAE-839B-214AFB8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E17" sqref="E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3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7109375" customWidth="1"/>
    <col min="20" max="20" width="13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8" si="0">N2</f>
        <v>0</v>
      </c>
      <c r="B2" s="4">
        <f t="shared" ref="B2:B18" si="1">Q2</f>
        <v>670.92012</v>
      </c>
      <c r="C2" s="4">
        <f>B2*1.2</f>
        <v>805.10414400000002</v>
      </c>
      <c r="D2" s="4">
        <f t="shared" ref="D2:D18" si="2">C2*1.2</f>
        <v>966.12497280000002</v>
      </c>
      <c r="E2" s="5">
        <f t="shared" ref="E2:E18" si="3">R2</f>
        <v>12750000</v>
      </c>
      <c r="F2" s="10">
        <f t="shared" ref="F2:F18" si="4">ROUND((E2/B2),0)</f>
        <v>19004</v>
      </c>
      <c r="G2" s="10">
        <f t="shared" ref="G2:G18" si="5">ROUND((E2/C2),0)</f>
        <v>15836</v>
      </c>
      <c r="H2" s="10">
        <f t="shared" ref="H2:H18" si="6">ROUND((E2/D2),0)</f>
        <v>13197</v>
      </c>
      <c r="I2" s="4" t="e">
        <f>#REF!</f>
        <v>#REF!</v>
      </c>
      <c r="J2" s="4" t="str">
        <f t="shared" ref="J2:J18" si="7">S2</f>
        <v>08.10.2024</v>
      </c>
      <c r="O2">
        <v>0</v>
      </c>
      <c r="P2">
        <f t="shared" ref="P2:Q17" si="8">O2/1.2</f>
        <v>0</v>
      </c>
      <c r="Q2">
        <f>62.33*10.764</f>
        <v>670.92012</v>
      </c>
      <c r="R2" s="2">
        <v>12750000</v>
      </c>
      <c r="S2" s="8" t="s">
        <v>24</v>
      </c>
      <c r="T2" s="8"/>
      <c r="U2">
        <f>F2*1.1</f>
        <v>20904.400000000001</v>
      </c>
    </row>
    <row r="3" spans="1:21" x14ac:dyDescent="0.25">
      <c r="A3" s="4">
        <f t="shared" si="0"/>
        <v>0</v>
      </c>
      <c r="B3" s="4">
        <f t="shared" si="1"/>
        <v>659.94083999999998</v>
      </c>
      <c r="C3" s="4">
        <f t="shared" ref="C3" si="9">B3*1.2</f>
        <v>791.92900799999995</v>
      </c>
      <c r="D3" s="4">
        <f t="shared" si="2"/>
        <v>950.31480959999988</v>
      </c>
      <c r="E3" s="5">
        <f t="shared" si="3"/>
        <v>10000000</v>
      </c>
      <c r="F3" s="10">
        <f t="shared" si="4"/>
        <v>15153</v>
      </c>
      <c r="G3" s="10">
        <f t="shared" si="5"/>
        <v>12627</v>
      </c>
      <c r="H3" s="10">
        <f t="shared" si="6"/>
        <v>10523</v>
      </c>
      <c r="I3" s="4" t="e">
        <f>#REF!</f>
        <v>#REF!</v>
      </c>
      <c r="J3" s="4" t="str">
        <f t="shared" si="7"/>
        <v>19.09.24</v>
      </c>
      <c r="O3">
        <v>0</v>
      </c>
      <c r="P3">
        <f t="shared" si="8"/>
        <v>0</v>
      </c>
      <c r="Q3">
        <f>61.31*10.764</f>
        <v>659.94083999999998</v>
      </c>
      <c r="R3" s="2">
        <v>10000000</v>
      </c>
      <c r="S3" s="8" t="s">
        <v>25</v>
      </c>
      <c r="T3" s="8"/>
      <c r="U3">
        <f t="shared" ref="U3:U4" si="10">F3*1.1</f>
        <v>16668.300000000003</v>
      </c>
    </row>
    <row r="4" spans="1:21" s="11" customFormat="1" x14ac:dyDescent="0.25">
      <c r="A4" s="15">
        <f t="shared" si="0"/>
        <v>0</v>
      </c>
      <c r="B4" s="15">
        <f t="shared" si="1"/>
        <v>645.51707999999996</v>
      </c>
      <c r="C4" s="15">
        <f>B4*1.2</f>
        <v>774.62049599999989</v>
      </c>
      <c r="D4" s="10">
        <f t="shared" si="2"/>
        <v>929.54459519999978</v>
      </c>
      <c r="E4" s="17">
        <f t="shared" si="3"/>
        <v>10521750</v>
      </c>
      <c r="F4" s="15">
        <f t="shared" si="4"/>
        <v>16300</v>
      </c>
      <c r="G4" s="10">
        <f t="shared" si="5"/>
        <v>13583</v>
      </c>
      <c r="H4" s="10">
        <f t="shared" si="6"/>
        <v>11319</v>
      </c>
      <c r="I4" s="10" t="e">
        <f>#REF!</f>
        <v>#REF!</v>
      </c>
      <c r="J4" s="10" t="str">
        <f t="shared" si="7"/>
        <v>04.04.24</v>
      </c>
      <c r="K4" s="8"/>
      <c r="L4" s="8"/>
      <c r="M4" s="8"/>
      <c r="N4" s="8"/>
      <c r="O4" s="8">
        <v>0</v>
      </c>
      <c r="P4" s="8">
        <f t="shared" si="8"/>
        <v>0</v>
      </c>
      <c r="Q4" s="8">
        <f>T4*10.764</f>
        <v>645.51707999999996</v>
      </c>
      <c r="R4" s="18">
        <v>10521750</v>
      </c>
      <c r="S4" s="8" t="s">
        <v>26</v>
      </c>
      <c r="T4" s="8">
        <f>57.63+2.34</f>
        <v>59.97</v>
      </c>
      <c r="U4">
        <f t="shared" si="10"/>
        <v>17930</v>
      </c>
    </row>
    <row r="5" spans="1:21" x14ac:dyDescent="0.25">
      <c r="A5" s="4">
        <f t="shared" si="0"/>
        <v>0</v>
      </c>
      <c r="B5" s="4">
        <f t="shared" si="1"/>
        <v>663</v>
      </c>
      <c r="C5" s="4">
        <f t="shared" ref="C5:C18" si="11">B5*1.2</f>
        <v>795.6</v>
      </c>
      <c r="D5" s="10">
        <f t="shared" si="2"/>
        <v>954.72</v>
      </c>
      <c r="E5" s="17">
        <f t="shared" si="3"/>
        <v>11900000</v>
      </c>
      <c r="F5" s="10">
        <f t="shared" si="4"/>
        <v>17949</v>
      </c>
      <c r="G5" s="10">
        <f t="shared" si="5"/>
        <v>14957</v>
      </c>
      <c r="H5" s="10">
        <f t="shared" si="6"/>
        <v>12464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 s="8">
        <f t="shared" si="8"/>
        <v>0</v>
      </c>
      <c r="Q5" s="8">
        <v>663</v>
      </c>
      <c r="R5" s="18">
        <v>11900000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620</v>
      </c>
      <c r="C6" s="4">
        <f t="shared" si="11"/>
        <v>744</v>
      </c>
      <c r="D6" s="10">
        <f t="shared" si="2"/>
        <v>892.8</v>
      </c>
      <c r="E6" s="17">
        <f t="shared" si="3"/>
        <v>11500000</v>
      </c>
      <c r="F6" s="10">
        <f t="shared" si="4"/>
        <v>18548</v>
      </c>
      <c r="G6" s="10">
        <f t="shared" si="5"/>
        <v>15457</v>
      </c>
      <c r="H6" s="10">
        <f t="shared" si="6"/>
        <v>12881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f t="shared" si="8"/>
        <v>0</v>
      </c>
      <c r="Q6" s="8">
        <v>620</v>
      </c>
      <c r="R6" s="18">
        <v>11500000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645</v>
      </c>
      <c r="C7" s="4">
        <f t="shared" si="11"/>
        <v>774</v>
      </c>
      <c r="D7" s="10">
        <f t="shared" si="2"/>
        <v>928.8</v>
      </c>
      <c r="E7" s="17">
        <f t="shared" si="3"/>
        <v>11900000</v>
      </c>
      <c r="F7" s="15">
        <f t="shared" si="4"/>
        <v>18450</v>
      </c>
      <c r="G7" s="10">
        <f t="shared" si="5"/>
        <v>15375</v>
      </c>
      <c r="H7" s="10">
        <f t="shared" si="6"/>
        <v>12812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 s="8">
        <f t="shared" si="8"/>
        <v>0</v>
      </c>
      <c r="Q7" s="8">
        <v>645</v>
      </c>
      <c r="R7" s="18">
        <v>11900000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645</v>
      </c>
      <c r="C8" s="4">
        <f t="shared" si="11"/>
        <v>774</v>
      </c>
      <c r="D8" s="10">
        <f t="shared" si="2"/>
        <v>928.8</v>
      </c>
      <c r="E8" s="17">
        <f t="shared" si="3"/>
        <v>12500000</v>
      </c>
      <c r="F8" s="15">
        <f t="shared" si="4"/>
        <v>19380</v>
      </c>
      <c r="G8" s="10">
        <f t="shared" si="5"/>
        <v>16150</v>
      </c>
      <c r="H8" s="10">
        <f t="shared" si="6"/>
        <v>13458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 s="8">
        <f t="shared" si="8"/>
        <v>0</v>
      </c>
      <c r="Q8" s="8">
        <v>645</v>
      </c>
      <c r="R8" s="18">
        <v>12500000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575.33579999999995</v>
      </c>
      <c r="C9" s="4">
        <f t="shared" si="11"/>
        <v>690.40295999999989</v>
      </c>
      <c r="D9" s="10">
        <f t="shared" si="2"/>
        <v>828.4835519999998</v>
      </c>
      <c r="E9" s="17">
        <f t="shared" si="3"/>
        <v>9033825</v>
      </c>
      <c r="F9" s="10">
        <f t="shared" si="4"/>
        <v>15702</v>
      </c>
      <c r="G9" s="10">
        <f t="shared" si="5"/>
        <v>13085</v>
      </c>
      <c r="H9" s="10">
        <f t="shared" si="6"/>
        <v>10904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 s="8">
        <v>0</v>
      </c>
      <c r="P9" s="8">
        <f t="shared" si="8"/>
        <v>0</v>
      </c>
      <c r="Q9" s="8">
        <f>53.45*10.764</f>
        <v>575.33579999999995</v>
      </c>
      <c r="R9" s="18">
        <v>9033825</v>
      </c>
      <c r="S9" s="8"/>
      <c r="T9" s="18"/>
    </row>
    <row r="10" spans="1:21" x14ac:dyDescent="0.25">
      <c r="A10" s="4">
        <f t="shared" si="0"/>
        <v>0</v>
      </c>
      <c r="B10" s="4">
        <f t="shared" si="1"/>
        <v>651.97547999999995</v>
      </c>
      <c r="C10" s="4">
        <f t="shared" si="11"/>
        <v>782.37057599999991</v>
      </c>
      <c r="D10" s="10">
        <f t="shared" si="2"/>
        <v>938.84469119999983</v>
      </c>
      <c r="E10" s="17">
        <f t="shared" si="3"/>
        <v>10794060</v>
      </c>
      <c r="F10" s="10">
        <f t="shared" si="4"/>
        <v>16556</v>
      </c>
      <c r="G10" s="10">
        <f t="shared" si="5"/>
        <v>13797</v>
      </c>
      <c r="H10" s="10">
        <f t="shared" si="6"/>
        <v>11497</v>
      </c>
      <c r="I10" s="10" t="e">
        <f>#REF!</f>
        <v>#REF!</v>
      </c>
      <c r="J10" s="10">
        <f t="shared" si="7"/>
        <v>60.57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f>S10*10.764</f>
        <v>651.97547999999995</v>
      </c>
      <c r="R10" s="18">
        <v>10794060</v>
      </c>
      <c r="S10" s="8">
        <f>58.34+2.23</f>
        <v>60.57</v>
      </c>
      <c r="T10" s="18"/>
    </row>
    <row r="11" spans="1:21" x14ac:dyDescent="0.25">
      <c r="A11" s="4">
        <f t="shared" si="0"/>
        <v>0</v>
      </c>
      <c r="B11" s="4">
        <f t="shared" si="1"/>
        <v>856</v>
      </c>
      <c r="C11" s="4">
        <f t="shared" si="11"/>
        <v>1027.2</v>
      </c>
      <c r="D11" s="10">
        <f t="shared" si="2"/>
        <v>1232.6400000000001</v>
      </c>
      <c r="E11" s="17">
        <f t="shared" si="3"/>
        <v>17500000</v>
      </c>
      <c r="F11" s="10">
        <f t="shared" si="4"/>
        <v>20444</v>
      </c>
      <c r="G11" s="10">
        <f t="shared" si="5"/>
        <v>17037</v>
      </c>
      <c r="H11" s="10">
        <f t="shared" si="6"/>
        <v>14197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v>856</v>
      </c>
      <c r="R11" s="18">
        <v>17500000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894.5960399999999</v>
      </c>
      <c r="C12" s="4">
        <f t="shared" si="11"/>
        <v>1073.5152479999999</v>
      </c>
      <c r="D12" s="10">
        <f t="shared" si="2"/>
        <v>1288.2182975999999</v>
      </c>
      <c r="E12" s="17">
        <f t="shared" si="3"/>
        <v>15098700</v>
      </c>
      <c r="F12" s="15">
        <f t="shared" si="4"/>
        <v>16878</v>
      </c>
      <c r="G12" s="10">
        <f t="shared" si="5"/>
        <v>14065</v>
      </c>
      <c r="H12" s="10">
        <f t="shared" si="6"/>
        <v>11721</v>
      </c>
      <c r="I12" s="10" t="e">
        <f>#REF!</f>
        <v>#REF!</v>
      </c>
      <c r="J12" s="10">
        <f t="shared" si="7"/>
        <v>83.11</v>
      </c>
      <c r="K12" s="8"/>
      <c r="L12" s="8"/>
      <c r="M12" s="8"/>
      <c r="N12" s="8"/>
      <c r="O12" s="8">
        <v>0</v>
      </c>
      <c r="P12" s="8">
        <f t="shared" si="8"/>
        <v>0</v>
      </c>
      <c r="Q12" s="8">
        <f>S12*10.764</f>
        <v>894.5960399999999</v>
      </c>
      <c r="R12" s="18">
        <v>15098700</v>
      </c>
      <c r="S12" s="8">
        <f>80.57+2.54</f>
        <v>83.11</v>
      </c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1"/>
        <v>0</v>
      </c>
      <c r="D13" s="10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si="8"/>
        <v>0</v>
      </c>
      <c r="Q13" s="8">
        <f t="shared" si="8"/>
        <v>0</v>
      </c>
      <c r="R13" s="18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1"/>
        <v>0</v>
      </c>
      <c r="D14" s="10">
        <f t="shared" si="2"/>
        <v>0</v>
      </c>
      <c r="E14" s="17">
        <f t="shared" si="3"/>
        <v>0</v>
      </c>
      <c r="F14" s="10" t="e">
        <f t="shared" si="4"/>
        <v>#DIV/0!</v>
      </c>
      <c r="G14" s="10" t="e">
        <f t="shared" si="5"/>
        <v>#DIV/0!</v>
      </c>
      <c r="H14" s="10" t="e">
        <f t="shared" si="6"/>
        <v>#DIV/0!</v>
      </c>
      <c r="I14" s="10" t="e">
        <f>#REF!</f>
        <v>#REF!</v>
      </c>
      <c r="J14" s="10">
        <f t="shared" si="7"/>
        <v>0</v>
      </c>
      <c r="K14" s="8"/>
      <c r="L14" s="8"/>
      <c r="M14" s="8"/>
      <c r="N14" s="8"/>
      <c r="O14" s="8">
        <v>0</v>
      </c>
      <c r="P14" s="8">
        <f t="shared" si="8"/>
        <v>0</v>
      </c>
      <c r="Q14" s="8">
        <f t="shared" si="8"/>
        <v>0</v>
      </c>
      <c r="R14" s="18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1"/>
        <v>0</v>
      </c>
      <c r="D15" s="10">
        <f t="shared" si="2"/>
        <v>0</v>
      </c>
      <c r="E15" s="17">
        <f t="shared" si="3"/>
        <v>0</v>
      </c>
      <c r="F15" s="10" t="e">
        <f t="shared" si="4"/>
        <v>#DIV/0!</v>
      </c>
      <c r="G15" s="10" t="e">
        <f t="shared" si="5"/>
        <v>#DIV/0!</v>
      </c>
      <c r="H15" s="10" t="e">
        <f t="shared" si="6"/>
        <v>#DIV/0!</v>
      </c>
      <c r="I15" s="10" t="e">
        <f>#REF!</f>
        <v>#REF!</v>
      </c>
      <c r="J15" s="10">
        <f t="shared" si="7"/>
        <v>0</v>
      </c>
      <c r="K15" s="8"/>
      <c r="L15" s="8"/>
      <c r="M15" s="8"/>
      <c r="N15" s="8"/>
      <c r="O15" s="8">
        <v>0</v>
      </c>
      <c r="P15" s="8">
        <f t="shared" si="8"/>
        <v>0</v>
      </c>
      <c r="Q15" s="8">
        <f t="shared" si="8"/>
        <v>0</v>
      </c>
      <c r="R15" s="18">
        <v>0</v>
      </c>
      <c r="S15" s="8"/>
      <c r="T15" s="8"/>
    </row>
    <row r="16" spans="1:21" x14ac:dyDescent="0.25">
      <c r="A16" s="4">
        <f t="shared" si="0"/>
        <v>0</v>
      </c>
      <c r="B16" s="4">
        <f t="shared" si="1"/>
        <v>0</v>
      </c>
      <c r="C16" s="4">
        <f t="shared" si="11"/>
        <v>0</v>
      </c>
      <c r="D16" s="10">
        <f t="shared" si="2"/>
        <v>0</v>
      </c>
      <c r="E16" s="17">
        <f t="shared" si="3"/>
        <v>0</v>
      </c>
      <c r="F16" s="10" t="e">
        <f t="shared" si="4"/>
        <v>#DIV/0!</v>
      </c>
      <c r="G16" s="10" t="e">
        <f t="shared" si="5"/>
        <v>#DIV/0!</v>
      </c>
      <c r="H16" s="10" t="e">
        <f t="shared" si="6"/>
        <v>#DIV/0!</v>
      </c>
      <c r="I16" s="10" t="e">
        <f>#REF!</f>
        <v>#REF!</v>
      </c>
      <c r="J16" s="10">
        <f t="shared" si="7"/>
        <v>0</v>
      </c>
      <c r="K16" s="8"/>
      <c r="L16" s="8"/>
      <c r="M16" s="8"/>
      <c r="N16" s="8"/>
      <c r="O16" s="8">
        <v>0</v>
      </c>
      <c r="P16" s="8">
        <f t="shared" si="8"/>
        <v>0</v>
      </c>
      <c r="Q16" s="8">
        <f t="shared" si="8"/>
        <v>0</v>
      </c>
      <c r="R16" s="18">
        <v>0</v>
      </c>
      <c r="S16" s="8"/>
      <c r="T16" s="8"/>
    </row>
    <row r="17" spans="1:24" x14ac:dyDescent="0.25">
      <c r="A17" s="4">
        <f t="shared" si="0"/>
        <v>0</v>
      </c>
      <c r="B17" s="4">
        <f t="shared" si="1"/>
        <v>0</v>
      </c>
      <c r="C17" s="4">
        <f t="shared" si="11"/>
        <v>0</v>
      </c>
      <c r="D17" s="10">
        <f t="shared" si="2"/>
        <v>0</v>
      </c>
      <c r="E17" s="17">
        <f t="shared" si="3"/>
        <v>0</v>
      </c>
      <c r="F17" s="10" t="e">
        <f t="shared" si="4"/>
        <v>#DIV/0!</v>
      </c>
      <c r="G17" s="10" t="e">
        <f t="shared" si="5"/>
        <v>#DIV/0!</v>
      </c>
      <c r="H17" s="10" t="e">
        <f t="shared" si="6"/>
        <v>#DIV/0!</v>
      </c>
      <c r="I17" s="10" t="e">
        <f>#REF!</f>
        <v>#REF!</v>
      </c>
      <c r="J17" s="10">
        <f t="shared" si="7"/>
        <v>0</v>
      </c>
      <c r="K17" s="8"/>
      <c r="L17" s="8"/>
      <c r="M17" s="8"/>
      <c r="N17" s="8"/>
      <c r="O17" s="8">
        <v>0</v>
      </c>
      <c r="P17" s="8">
        <f t="shared" si="8"/>
        <v>0</v>
      </c>
      <c r="Q17" s="8">
        <f t="shared" si="8"/>
        <v>0</v>
      </c>
      <c r="R17" s="18">
        <v>0</v>
      </c>
      <c r="S17" s="8"/>
      <c r="T17" s="8"/>
    </row>
    <row r="18" spans="1:24" x14ac:dyDescent="0.25">
      <c r="A18" s="4">
        <f t="shared" si="0"/>
        <v>0</v>
      </c>
      <c r="B18" s="4">
        <f t="shared" si="1"/>
        <v>0</v>
      </c>
      <c r="C18" s="4">
        <f t="shared" si="11"/>
        <v>0</v>
      </c>
      <c r="D18" s="10">
        <f t="shared" si="2"/>
        <v>0</v>
      </c>
      <c r="E18" s="17">
        <f t="shared" si="3"/>
        <v>0</v>
      </c>
      <c r="F18" s="10" t="e">
        <f t="shared" si="4"/>
        <v>#DIV/0!</v>
      </c>
      <c r="G18" s="10" t="e">
        <f t="shared" si="5"/>
        <v>#DIV/0!</v>
      </c>
      <c r="H18" s="10" t="e">
        <f t="shared" si="6"/>
        <v>#DIV/0!</v>
      </c>
      <c r="I18" s="10" t="e">
        <f>#REF!</f>
        <v>#REF!</v>
      </c>
      <c r="J18" s="10">
        <f t="shared" si="7"/>
        <v>0</v>
      </c>
      <c r="K18" s="8"/>
      <c r="L18" s="8"/>
      <c r="M18" s="8"/>
      <c r="N18" s="8"/>
      <c r="O18" s="8">
        <v>0</v>
      </c>
      <c r="P18" s="8">
        <f t="shared" ref="P18:Q18" si="12">O18/1.2</f>
        <v>0</v>
      </c>
      <c r="Q18" s="8">
        <f t="shared" si="12"/>
        <v>0</v>
      </c>
      <c r="R18" s="18">
        <v>0</v>
      </c>
      <c r="S18" s="8"/>
      <c r="T18" s="8"/>
    </row>
    <row r="19" spans="1:24" x14ac:dyDescent="0.25">
      <c r="A19" s="4"/>
      <c r="B19" s="4"/>
      <c r="C19" s="4"/>
      <c r="D19" s="10"/>
      <c r="E19" s="17"/>
      <c r="F19" s="10"/>
      <c r="G19" s="10"/>
      <c r="H19" s="19" t="s">
        <v>27</v>
      </c>
      <c r="I19" s="10"/>
      <c r="J19" s="10"/>
      <c r="K19" s="8"/>
      <c r="L19" s="8"/>
      <c r="M19" s="8"/>
      <c r="N19" s="8"/>
      <c r="O19" s="8"/>
      <c r="P19" s="8"/>
      <c r="Q19" s="8"/>
      <c r="R19" s="18"/>
      <c r="S19" s="8"/>
      <c r="T19" s="8"/>
    </row>
    <row r="20" spans="1:24" x14ac:dyDescent="0.25">
      <c r="A20" s="4"/>
      <c r="B20" s="4"/>
      <c r="C20" s="4"/>
      <c r="D20" s="10"/>
      <c r="E20" s="17"/>
      <c r="F20" s="10"/>
      <c r="G20" s="10"/>
      <c r="H20" s="10"/>
      <c r="I20" s="10"/>
      <c r="J20" s="10"/>
      <c r="K20" s="8"/>
      <c r="L20" s="8"/>
      <c r="M20" s="8"/>
      <c r="N20" s="8"/>
      <c r="O20" s="8"/>
      <c r="P20" s="8"/>
      <c r="Q20" s="8"/>
      <c r="R20" s="18"/>
      <c r="S20" s="8"/>
      <c r="T20" s="8"/>
    </row>
    <row r="21" spans="1:24" x14ac:dyDescent="0.25">
      <c r="H21" t="s">
        <v>13</v>
      </c>
      <c r="I21">
        <v>704</v>
      </c>
      <c r="J21">
        <f>65.42*10.764</f>
        <v>704.18088</v>
      </c>
    </row>
    <row r="22" spans="1:24" x14ac:dyDescent="0.25">
      <c r="H22" t="s">
        <v>28</v>
      </c>
      <c r="I22">
        <v>34</v>
      </c>
      <c r="O22" t="s">
        <v>29</v>
      </c>
    </row>
    <row r="23" spans="1:24" x14ac:dyDescent="0.25">
      <c r="I23">
        <f>I22+I21</f>
        <v>738</v>
      </c>
    </row>
    <row r="24" spans="1:24" x14ac:dyDescent="0.25">
      <c r="H24" t="s">
        <v>14</v>
      </c>
      <c r="I24" s="11">
        <v>18000</v>
      </c>
    </row>
    <row r="25" spans="1:24" x14ac:dyDescent="0.25">
      <c r="H25" t="s">
        <v>15</v>
      </c>
      <c r="I25">
        <f>I24*I23</f>
        <v>13284000</v>
      </c>
    </row>
    <row r="26" spans="1:24" x14ac:dyDescent="0.25">
      <c r="G26" s="6"/>
      <c r="H26" s="6" t="s">
        <v>23</v>
      </c>
      <c r="I26">
        <v>400000</v>
      </c>
    </row>
    <row r="27" spans="1:24" x14ac:dyDescent="0.25">
      <c r="I27">
        <f>I26+I25</f>
        <v>13684000</v>
      </c>
    </row>
    <row r="28" spans="1:24" x14ac:dyDescent="0.25">
      <c r="P28" s="11"/>
      <c r="Q28" s="11"/>
      <c r="R28" s="13"/>
      <c r="T28" s="11"/>
      <c r="U28" s="11"/>
      <c r="V28" s="11"/>
      <c r="W28" s="11"/>
      <c r="X28" s="11"/>
    </row>
    <row r="29" spans="1:24" x14ac:dyDescent="0.25">
      <c r="O29" t="s">
        <v>22</v>
      </c>
      <c r="P29" s="11"/>
      <c r="Q29" s="14"/>
      <c r="R29" s="14"/>
      <c r="T29" s="14"/>
      <c r="U29" s="14"/>
      <c r="V29" s="11"/>
      <c r="W29" s="11"/>
      <c r="X29" s="11"/>
    </row>
    <row r="30" spans="1:24" x14ac:dyDescent="0.25"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H31" t="s">
        <v>16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H32" t="s">
        <v>17</v>
      </c>
      <c r="I32" s="16">
        <v>13443600</v>
      </c>
      <c r="P32" s="11"/>
      <c r="Q32" s="11"/>
      <c r="R32" s="12"/>
      <c r="T32" s="12"/>
      <c r="U32" s="12"/>
      <c r="V32" s="11"/>
      <c r="W32" s="11"/>
      <c r="X32" s="11"/>
    </row>
    <row r="33" spans="8:24" x14ac:dyDescent="0.25">
      <c r="H33" t="s">
        <v>18</v>
      </c>
      <c r="I33" s="16">
        <v>897500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H34" t="s">
        <v>19</v>
      </c>
      <c r="I34" s="16">
        <v>30000</v>
      </c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H35" t="s">
        <v>21</v>
      </c>
      <c r="I35" s="16">
        <f>SUM(I32:I34)</f>
        <v>14371100</v>
      </c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H36" t="s">
        <v>20</v>
      </c>
      <c r="I36" s="16">
        <v>8340100</v>
      </c>
      <c r="P36" s="11"/>
      <c r="Q36" s="11"/>
      <c r="R36" s="11"/>
      <c r="S36" s="6"/>
      <c r="T36" s="11"/>
      <c r="U36" s="11"/>
      <c r="V36" s="11"/>
      <c r="W36" s="11"/>
      <c r="X36" s="11"/>
    </row>
    <row r="37" spans="8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8:24" x14ac:dyDescent="0.25">
      <c r="Q38" s="11"/>
      <c r="R38" s="11"/>
    </row>
    <row r="39" spans="8:24" x14ac:dyDescent="0.25">
      <c r="Q39" s="11"/>
      <c r="R39" s="11"/>
      <c r="T39" s="6"/>
    </row>
    <row r="40" spans="8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C0540-E9B3-4816-AC1B-D2B2CA9AE0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2024-11-15T06:05:29Z</dcterms:modified>
</cp:coreProperties>
</file>