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Sion\Nilesh Tiwari\"/>
    </mc:Choice>
  </mc:AlternateContent>
  <xr:revisionPtr revIDLastSave="0" documentId="13_ncr:1_{DD6270EC-D615-432A-8467-484742EC7D9A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5" i="4" l="1"/>
  <c r="J28" i="4"/>
  <c r="D31" i="4" l="1"/>
  <c r="G31" i="4"/>
  <c r="H28" i="4"/>
  <c r="G28" i="4"/>
  <c r="C5" i="25" l="1"/>
  <c r="C4" i="25"/>
  <c r="C3" i="25"/>
  <c r="P2" i="4"/>
  <c r="P3" i="4"/>
  <c r="B3" i="4" s="1"/>
  <c r="C3" i="4" s="1"/>
  <c r="D3" i="4" s="1"/>
  <c r="P4" i="4"/>
  <c r="P6" i="4"/>
  <c r="B6" i="4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H4" i="4" s="1"/>
  <c r="E3" i="4"/>
  <c r="E2" i="4"/>
  <c r="H29" i="4"/>
  <c r="G33" i="4"/>
  <c r="C20" i="25"/>
  <c r="C16" i="25"/>
  <c r="C17" i="25" s="1"/>
  <c r="H9" i="4" l="1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G14" i="4"/>
  <c r="F4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0" i="23" s="1"/>
  <c r="D20" i="23" s="1"/>
  <c r="C25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<sst xmlns="http://schemas.openxmlformats.org/spreadsheetml/2006/main" count="133" uniqueCount="91">
  <si>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</si>
  <si>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</si>
  <si>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</si>
  <si>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</si>
  <si>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</si>
  <si>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</si>
  <si>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</si>
  <si>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</si>
  <si>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</si>
  <si>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</si>
  <si>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</si>
  <si>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</si>
  <si>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</si>
  <si>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</si>
  <si>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</si>
  <si>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</si>
  <si>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</si>
  <si>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</si>
  <si>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</si>
  <si>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</si>
  <si>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</si>
  <si>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</si>
  <si>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</si>
  <si>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</si>
  <si>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</si>
  <si>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</si>
  <si>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</si>
  <si>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</si>
  <si>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</si>
  <si>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</si>
  <si>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</si>
  <si>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</si>
  <si>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</si>
  <si>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</si>
  <si>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</si>
  <si>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</si>
  <si>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</si>
  <si>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</si>
  <si>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</si>
  <si>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</si>
  <si>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</si>
  <si>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</si>
  <si>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</si>
  <si>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</si>
  <si>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</si>
  <si>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</si>
  <si>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</si>
  <si>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</si>
  <si>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</si>
  <si>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</si>
  <si>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</si>
  <si>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</si>
  <si>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</si>
  <si>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</si>
  <si>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</si>
  <si>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</si>
  <si>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</si>
  <si>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</si>
  <si>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</si>
  <si>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</si>
  <si>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</si>
  <si>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</si>
  <si>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</si>
  <si>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</si>
  <si>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</si>
  <si>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</si>
  <si>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</si>
  <si>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</si>
  <si>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</si>
  <si>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</si>
  <si>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</si>
  <si>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</si>
  <si>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</si>
  <si>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</si>
  <si>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</si>
  <si>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</si>
  <si>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</si>
  <si>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</si>
  <si>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</si>
  <si>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</si>
  <si>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</si>
  <si>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</si>
  <si>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</si>
  <si>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</si>
  <si>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BALC</t>
  </si>
  <si>
    <t>TERRACE</t>
  </si>
  <si>
    <t>TACA</t>
  </si>
  <si>
    <t>30.10.2024</t>
  </si>
  <si>
    <t>IGR-14.08.24</t>
  </si>
  <si>
    <t>IGR-29.08.24</t>
  </si>
  <si>
    <t>IGR-23.08.24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</si>
</sst>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FA317F-37D0-46FD-80CB-546107456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8E70A6-62A6-487D-9E5C-614D18A98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D0A7CE-EFB4-4AD7-93F4-C157FD13B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286981</xdr:colOff>
      <xdr:row>49</xdr:row>
      <xdr:rowOff>163177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95EBABC-3071-43C2-82EC-DD62A3CDE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21381" cy="89738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477508</xdr:colOff>
      <xdr:row>46</xdr:row>
      <xdr:rowOff>20276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8E004B-E00F-4CC4-B3F5-69E5BA6A7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11908" cy="87832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Q20" sqref="Q20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260086.22099999999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289486.22100000002</v>
      </c>
      <c r="D9" s="58" t="s">
        <v>62</v>
      </c>
      <c r="E9" s="59">
        <f>C9/10.764</f>
        <v>26893.926142697885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v>2005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19</v>
      </c>
      <c r="D13" s="65">
        <f>D12-C13</f>
        <v>81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2"/>
      <c r="L1" s="72"/>
      <c r="M1" s="72"/>
      <c r="N1" s="72"/>
      <c r="O1" s="72"/>
      <c r="P1" s="72"/>
      <c r="Q1" s="72"/>
      <c r="R1" s="72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tabSelected="1" workbookViewId="0">
      <selection activeCell="C5" sqref="C5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11600</v>
      </c>
      <c r="D3" s="22" t="s">
        <v>75</v>
      </c>
      <c r="E3" s="6" t="s">
        <v>83</v>
      </c>
    </row>
    <row r="4" spans="1:5" ht="30" x14ac:dyDescent="0.25">
      <c r="A4" s="21" t="s">
        <v>14</v>
      </c>
      <c r="B4" s="18"/>
      <c r="C4" s="19">
        <v>2500</v>
      </c>
      <c r="D4" s="22"/>
    </row>
    <row r="5" spans="1:5" x14ac:dyDescent="0.25">
      <c r="A5" s="15" t="s">
        <v>15</v>
      </c>
      <c r="B5" s="18"/>
      <c r="C5" s="19">
        <f>C3-C4</f>
        <v>9100</v>
      </c>
      <c r="D5" s="22"/>
    </row>
    <row r="6" spans="1:5" x14ac:dyDescent="0.25">
      <c r="A6" s="15" t="s">
        <v>16</v>
      </c>
      <c r="B6" s="18"/>
      <c r="C6" s="19">
        <f>C4</f>
        <v>2500</v>
      </c>
      <c r="D6" s="22"/>
    </row>
    <row r="7" spans="1:5" x14ac:dyDescent="0.25">
      <c r="A7" s="15" t="s">
        <v>17</v>
      </c>
      <c r="B7" s="23"/>
      <c r="C7" s="24">
        <f>D7-D8</f>
        <v>0</v>
      </c>
      <c r="D7" s="24">
        <v>2024</v>
      </c>
    </row>
    <row r="8" spans="1:5" x14ac:dyDescent="0.25">
      <c r="A8" s="15" t="s">
        <v>18</v>
      </c>
      <c r="B8" s="23"/>
      <c r="C8" s="24">
        <f>C9-C7</f>
        <v>60</v>
      </c>
      <c r="D8" s="24">
        <v>2024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0</v>
      </c>
      <c r="D10" s="24"/>
    </row>
    <row r="11" spans="1:5" x14ac:dyDescent="0.25">
      <c r="A11" s="15"/>
      <c r="B11" s="25"/>
      <c r="C11" s="26">
        <f>C10%</f>
        <v>0</v>
      </c>
      <c r="D11" s="26"/>
    </row>
    <row r="12" spans="1:5" x14ac:dyDescent="0.25">
      <c r="A12" s="15" t="s">
        <v>21</v>
      </c>
      <c r="B12" s="18"/>
      <c r="C12" s="19">
        <f>C6*C11</f>
        <v>0</v>
      </c>
      <c r="D12" s="22"/>
    </row>
    <row r="13" spans="1:5" x14ac:dyDescent="0.25">
      <c r="A13" s="15" t="s">
        <v>22</v>
      </c>
      <c r="B13" s="18"/>
      <c r="C13" s="19">
        <f>C6-C12</f>
        <v>2500</v>
      </c>
      <c r="D13" s="22"/>
    </row>
    <row r="14" spans="1:5" x14ac:dyDescent="0.25">
      <c r="A14" s="15" t="s">
        <v>15</v>
      </c>
      <c r="B14" s="18"/>
      <c r="C14" s="19">
        <f>C5</f>
        <v>9100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11600</v>
      </c>
      <c r="D16" s="22"/>
    </row>
    <row r="17" spans="1:5" x14ac:dyDescent="0.25">
      <c r="B17" s="23"/>
      <c r="C17" s="24"/>
      <c r="D17" s="24"/>
    </row>
    <row r="18" spans="1:5" x14ac:dyDescent="0.25">
      <c r="A18" s="70" t="str">
        <f>E3</f>
        <v>ACA</v>
      </c>
      <c r="B18" s="7"/>
      <c r="C18" s="29">
        <v>741</v>
      </c>
      <c r="D18" s="24"/>
    </row>
    <row r="19" spans="1:5" x14ac:dyDescent="0.25">
      <c r="A19" s="15" t="s">
        <v>73</v>
      </c>
      <c r="B19" s="6"/>
      <c r="C19" s="30">
        <f>C18*C16</f>
        <v>8595600</v>
      </c>
      <c r="D19" s="71"/>
      <c r="E19" s="65"/>
    </row>
    <row r="20" spans="1:5" x14ac:dyDescent="0.25">
      <c r="A20" s="15" t="s">
        <v>24</v>
      </c>
      <c r="C20" s="31">
        <f>C19*98%</f>
        <v>8423688</v>
      </c>
      <c r="D20" s="30">
        <f>C20*0.8</f>
        <v>6738950.4000000004</v>
      </c>
      <c r="E20" s="65"/>
    </row>
    <row r="21" spans="1:5" x14ac:dyDescent="0.25">
      <c r="A21" s="15" t="s">
        <v>25</v>
      </c>
      <c r="C21" s="31">
        <f>C19*80%</f>
        <v>6876480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1852500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17907.5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4" sqref="R4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12.5703125" bestFit="1" customWidth="1"/>
    <col min="11" max="13" width="0" hidden="1" customWidth="1"/>
    <col min="14" max="15" width="12.5703125" bestFit="1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646</v>
      </c>
      <c r="C2" s="4">
        <f t="shared" ref="C2:C16" si="1">B2*1.2</f>
        <v>775.19999999999993</v>
      </c>
      <c r="D2" s="4">
        <f t="shared" ref="D2:D16" si="2">C2*1.2</f>
        <v>930.2399999999999</v>
      </c>
      <c r="E2" s="5">
        <f t="shared" ref="E2:E16" si="3">R2</f>
        <v>6092210</v>
      </c>
      <c r="F2" s="4">
        <f t="shared" ref="F2:F15" si="4">ROUND((E2/B2),0)</f>
        <v>9431</v>
      </c>
      <c r="G2" s="4">
        <f t="shared" ref="G2:G15" si="5">ROUND((E2/C2),0)</f>
        <v>7859</v>
      </c>
      <c r="H2" s="4">
        <f t="shared" ref="H2:H15" si="6">ROUND((E2/D2),0)</f>
        <v>6549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646</v>
      </c>
      <c r="R2" s="2">
        <v>6092210</v>
      </c>
      <c r="S2" s="2" t="s">
        <v>88</v>
      </c>
    </row>
    <row r="3" spans="1:19" x14ac:dyDescent="0.25">
      <c r="A3" s="4">
        <v>2</v>
      </c>
      <c r="B3" s="4">
        <f t="shared" si="0"/>
        <v>690</v>
      </c>
      <c r="C3" s="4">
        <f t="shared" si="1"/>
        <v>828</v>
      </c>
      <c r="D3" s="4">
        <f t="shared" si="2"/>
        <v>993.59999999999991</v>
      </c>
      <c r="E3" s="5">
        <f t="shared" si="3"/>
        <v>6752450</v>
      </c>
      <c r="F3" s="73">
        <f t="shared" si="4"/>
        <v>9786</v>
      </c>
      <c r="G3" s="73">
        <f t="shared" si="5"/>
        <v>8155</v>
      </c>
      <c r="H3" s="73">
        <f t="shared" si="6"/>
        <v>6796</v>
      </c>
      <c r="I3" s="73">
        <f t="shared" si="7"/>
        <v>0</v>
      </c>
      <c r="J3" s="73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690</v>
      </c>
      <c r="R3" s="74">
        <v>6752450</v>
      </c>
      <c r="S3" s="74" t="s">
        <v>89</v>
      </c>
    </row>
    <row r="4" spans="1:19" x14ac:dyDescent="0.25">
      <c r="A4" s="4">
        <v>3</v>
      </c>
      <c r="B4" s="4">
        <f t="shared" si="0"/>
        <v>690</v>
      </c>
      <c r="C4" s="4">
        <f t="shared" si="1"/>
        <v>828</v>
      </c>
      <c r="D4" s="4">
        <f t="shared" si="2"/>
        <v>993.59999999999991</v>
      </c>
      <c r="E4" s="5">
        <f t="shared" si="3"/>
        <v>6840050</v>
      </c>
      <c r="F4" s="73">
        <f t="shared" si="4"/>
        <v>9913</v>
      </c>
      <c r="G4" s="73">
        <f t="shared" si="5"/>
        <v>8261</v>
      </c>
      <c r="H4" s="73">
        <f t="shared" si="6"/>
        <v>6884</v>
      </c>
      <c r="I4" s="73">
        <f t="shared" si="7"/>
        <v>0</v>
      </c>
      <c r="J4" s="73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690</v>
      </c>
      <c r="R4" s="74">
        <v>6840050</v>
      </c>
      <c r="S4" s="74" t="s">
        <v>90</v>
      </c>
    </row>
    <row r="5" spans="1:19" x14ac:dyDescent="0.25">
      <c r="A5" s="4">
        <v>4</v>
      </c>
      <c r="B5" s="4">
        <f t="shared" si="0"/>
        <v>652</v>
      </c>
      <c r="C5" s="4">
        <f t="shared" si="1"/>
        <v>782.4</v>
      </c>
      <c r="D5" s="4">
        <f t="shared" si="2"/>
        <v>938.87999999999988</v>
      </c>
      <c r="E5" s="5">
        <f t="shared" si="3"/>
        <v>7200000</v>
      </c>
      <c r="F5" s="73">
        <f t="shared" si="4"/>
        <v>11043</v>
      </c>
      <c r="G5" s="73">
        <f t="shared" si="5"/>
        <v>9202</v>
      </c>
      <c r="H5" s="73">
        <f t="shared" si="6"/>
        <v>7669</v>
      </c>
      <c r="I5" s="73">
        <f t="shared" si="7"/>
        <v>0</v>
      </c>
      <c r="J5" s="73">
        <f t="shared" si="8"/>
        <v>0</v>
      </c>
      <c r="K5" s="7"/>
      <c r="L5" s="7"/>
      <c r="M5" s="7"/>
      <c r="N5" s="7"/>
      <c r="O5" s="7">
        <v>0</v>
      </c>
      <c r="P5" s="7">
        <f t="shared" ref="P5" si="10">O5/1.2</f>
        <v>0</v>
      </c>
      <c r="Q5" s="7">
        <v>652</v>
      </c>
      <c r="R5" s="74">
        <v>7200000</v>
      </c>
      <c r="S5" s="2"/>
    </row>
    <row r="6" spans="1:19" x14ac:dyDescent="0.25">
      <c r="A6" s="4">
        <v>5</v>
      </c>
      <c r="B6" s="4">
        <f t="shared" si="0"/>
        <v>520</v>
      </c>
      <c r="C6" s="4">
        <f t="shared" si="1"/>
        <v>624</v>
      </c>
      <c r="D6" s="4">
        <f t="shared" si="2"/>
        <v>748.8</v>
      </c>
      <c r="E6" s="5">
        <f t="shared" si="3"/>
        <v>6500000</v>
      </c>
      <c r="F6" s="73">
        <f t="shared" si="4"/>
        <v>12500</v>
      </c>
      <c r="G6" s="73">
        <f t="shared" si="5"/>
        <v>10417</v>
      </c>
      <c r="H6" s="73">
        <f t="shared" si="6"/>
        <v>8681</v>
      </c>
      <c r="I6" s="73">
        <f t="shared" si="7"/>
        <v>0</v>
      </c>
      <c r="J6" s="73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520</v>
      </c>
      <c r="R6" s="74">
        <v>6500000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ref="Q5:Q10" si="11">P7/1.2</f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1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1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1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2">O11/1.2</f>
        <v>0</v>
      </c>
      <c r="Q11">
        <f t="shared" ref="Q11:Q15" si="13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2"/>
        <v>0</v>
      </c>
      <c r="Q12">
        <f t="shared" si="13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2"/>
        <v>0</v>
      </c>
      <c r="Q13">
        <f t="shared" si="13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2"/>
        <v>0</v>
      </c>
      <c r="Q14">
        <f t="shared" si="13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2"/>
        <v>0</v>
      </c>
      <c r="Q15">
        <f t="shared" si="13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4">ROUND((E16/B16),0)</f>
        <v>#DIV/0!</v>
      </c>
      <c r="G16" s="4" t="e">
        <f t="shared" ref="G16" si="15">ROUND((E16/C16),0)</f>
        <v>#DIV/0!</v>
      </c>
      <c r="H16" s="4" t="e">
        <f t="shared" ref="H16" si="16">ROUND((E16/D16),0)</f>
        <v>#DIV/0!</v>
      </c>
      <c r="I16" s="4">
        <f t="shared" ref="I16" si="17">T16</f>
        <v>0</v>
      </c>
      <c r="J16" s="4">
        <f t="shared" ref="J16" si="18">U16</f>
        <v>0</v>
      </c>
      <c r="O16">
        <v>0</v>
      </c>
      <c r="P16">
        <f t="shared" ref="P16" si="19">O16/1.2</f>
        <v>0</v>
      </c>
      <c r="Q16">
        <f t="shared" ref="Q16" si="20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1">Q17</f>
        <v>0</v>
      </c>
      <c r="C17" s="4">
        <f t="shared" ref="C17:C21" si="22">B17*1.2</f>
        <v>0</v>
      </c>
      <c r="D17" s="4">
        <f t="shared" ref="D17:D21" si="23">C17*1.2</f>
        <v>0</v>
      </c>
      <c r="E17" s="5">
        <f t="shared" ref="E17:E21" si="24">R17</f>
        <v>0</v>
      </c>
      <c r="F17" s="4" t="e">
        <f t="shared" ref="F17" si="25">ROUND((E17/B17),0)</f>
        <v>#DIV/0!</v>
      </c>
      <c r="G17" s="4" t="e">
        <f t="shared" ref="G17" si="26">ROUND((E17/C17),0)</f>
        <v>#DIV/0!</v>
      </c>
      <c r="H17" s="4" t="e">
        <f t="shared" ref="H17" si="27">ROUND((E17/D17),0)</f>
        <v>#DIV/0!</v>
      </c>
      <c r="I17" s="4">
        <f t="shared" ref="I17" si="28">T17</f>
        <v>0</v>
      </c>
      <c r="J17" s="4">
        <f t="shared" ref="J17" si="29">U17</f>
        <v>0</v>
      </c>
      <c r="O17">
        <v>0</v>
      </c>
      <c r="P17">
        <f t="shared" ref="P17" si="30">O17/1.2</f>
        <v>0</v>
      </c>
      <c r="Q17">
        <f t="shared" ref="Q17" si="31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1"/>
        <v>0</v>
      </c>
      <c r="C18" s="4">
        <f t="shared" si="22"/>
        <v>0</v>
      </c>
      <c r="D18" s="4">
        <f t="shared" si="23"/>
        <v>0</v>
      </c>
      <c r="E18" s="5">
        <f t="shared" si="24"/>
        <v>0</v>
      </c>
      <c r="F18" s="4" t="e">
        <f t="shared" ref="F18:F21" si="32">ROUND((E18/B18),0)</f>
        <v>#DIV/0!</v>
      </c>
      <c r="G18" s="4" t="e">
        <f t="shared" ref="G18:G21" si="33">ROUND((E18/C18),0)</f>
        <v>#DIV/0!</v>
      </c>
      <c r="H18" s="4" t="e">
        <f t="shared" ref="H18:H21" si="34">ROUND((E18/D18),0)</f>
        <v>#DIV/0!</v>
      </c>
      <c r="I18" s="4">
        <f t="shared" ref="I18:J21" si="35">T18</f>
        <v>0</v>
      </c>
      <c r="J18" s="4">
        <f t="shared" si="35"/>
        <v>0</v>
      </c>
      <c r="O18">
        <v>0</v>
      </c>
      <c r="P18">
        <f t="shared" ref="P18" si="36">O18/1.2</f>
        <v>0</v>
      </c>
      <c r="Q18">
        <f t="shared" ref="Q18:Q21" si="37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1"/>
        <v>0</v>
      </c>
      <c r="C19" s="4">
        <f t="shared" si="22"/>
        <v>0</v>
      </c>
      <c r="D19" s="4">
        <f t="shared" si="23"/>
        <v>0</v>
      </c>
      <c r="E19" s="5">
        <f t="shared" si="24"/>
        <v>0</v>
      </c>
      <c r="F19" s="4" t="e">
        <f t="shared" si="32"/>
        <v>#DIV/0!</v>
      </c>
      <c r="G19" s="4" t="e">
        <f t="shared" si="33"/>
        <v>#DIV/0!</v>
      </c>
      <c r="H19" s="4" t="e">
        <f t="shared" si="34"/>
        <v>#DIV/0!</v>
      </c>
      <c r="I19" s="4">
        <f t="shared" si="35"/>
        <v>0</v>
      </c>
      <c r="J19" s="4">
        <f t="shared" si="35"/>
        <v>0</v>
      </c>
      <c r="O19">
        <v>0</v>
      </c>
      <c r="P19">
        <f>O19/1.2</f>
        <v>0</v>
      </c>
      <c r="Q19">
        <f t="shared" si="37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8">Q20</f>
        <v>0</v>
      </c>
      <c r="C20" s="4">
        <f t="shared" ref="C20" si="39">B20*1.2</f>
        <v>0</v>
      </c>
      <c r="D20" s="4">
        <f t="shared" ref="D20" si="40">C20*1.2</f>
        <v>0</v>
      </c>
      <c r="E20" s="5">
        <f t="shared" ref="E20" si="41">R20</f>
        <v>0</v>
      </c>
      <c r="F20" s="4" t="e">
        <f t="shared" ref="F20" si="42">ROUND((E20/B20),0)</f>
        <v>#DIV/0!</v>
      </c>
      <c r="G20" s="4" t="e">
        <f t="shared" ref="G20" si="43">ROUND((E20/C20),0)</f>
        <v>#DIV/0!</v>
      </c>
      <c r="H20" s="4" t="e">
        <f t="shared" ref="H20" si="44">ROUND((E20/D20),0)</f>
        <v>#DIV/0!</v>
      </c>
      <c r="I20" s="4">
        <f t="shared" ref="I20" si="45">T20</f>
        <v>0</v>
      </c>
      <c r="J20" s="4">
        <f t="shared" ref="J20" si="46">U20</f>
        <v>0</v>
      </c>
      <c r="O20">
        <v>0</v>
      </c>
      <c r="P20">
        <f t="shared" ref="P20" si="47">O20/1.2</f>
        <v>0</v>
      </c>
      <c r="Q20">
        <f t="shared" ref="Q20" si="48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1"/>
        <v>0</v>
      </c>
      <c r="C21" s="4">
        <f t="shared" si="22"/>
        <v>0</v>
      </c>
      <c r="D21" s="4">
        <f t="shared" si="23"/>
        <v>0</v>
      </c>
      <c r="E21" s="5">
        <f t="shared" si="24"/>
        <v>0</v>
      </c>
      <c r="F21" s="4" t="e">
        <f t="shared" si="32"/>
        <v>#DIV/0!</v>
      </c>
      <c r="G21" s="4" t="e">
        <f t="shared" si="33"/>
        <v>#DIV/0!</v>
      </c>
      <c r="H21" s="4" t="e">
        <f t="shared" si="34"/>
        <v>#DIV/0!</v>
      </c>
      <c r="I21" s="4">
        <f t="shared" si="35"/>
        <v>0</v>
      </c>
      <c r="J21" s="4">
        <f t="shared" si="35"/>
        <v>0</v>
      </c>
      <c r="O21">
        <v>0</v>
      </c>
      <c r="P21">
        <f>O21/1.2</f>
        <v>0</v>
      </c>
      <c r="Q21">
        <f t="shared" si="37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52" t="s">
        <v>83</v>
      </c>
      <c r="G25" s="52">
        <v>595</v>
      </c>
      <c r="H25" s="52">
        <v>595</v>
      </c>
    </row>
    <row r="26" spans="1:19" s="10" customFormat="1" x14ac:dyDescent="0.25">
      <c r="F26" s="52" t="s">
        <v>84</v>
      </c>
      <c r="G26" s="52">
        <v>51</v>
      </c>
      <c r="H26" s="52">
        <v>51</v>
      </c>
    </row>
    <row r="27" spans="1:19" s="10" customFormat="1" x14ac:dyDescent="0.25">
      <c r="F27" s="52" t="s">
        <v>85</v>
      </c>
      <c r="G27" s="52">
        <v>238</v>
      </c>
      <c r="H27" s="52">
        <v>95</v>
      </c>
    </row>
    <row r="28" spans="1:19" s="10" customFormat="1" x14ac:dyDescent="0.25">
      <c r="C28" s="67" t="s">
        <v>74</v>
      </c>
      <c r="D28" s="67" t="s">
        <v>87</v>
      </c>
      <c r="F28" s="52" t="s">
        <v>86</v>
      </c>
      <c r="G28" s="52">
        <f>SUM(G25:G27)</f>
        <v>884</v>
      </c>
      <c r="H28" s="52">
        <f>SUM(H25:H27)</f>
        <v>741</v>
      </c>
      <c r="I28" s="10">
        <v>10000</v>
      </c>
      <c r="J28" s="10">
        <f>G28*I28</f>
        <v>8840000</v>
      </c>
    </row>
    <row r="29" spans="1:19" s="10" customFormat="1" x14ac:dyDescent="0.25">
      <c r="C29" s="67" t="s">
        <v>1</v>
      </c>
      <c r="D29" s="67">
        <v>7044560</v>
      </c>
      <c r="F29" s="52" t="s">
        <v>71</v>
      </c>
      <c r="G29" s="52">
        <v>972</v>
      </c>
      <c r="H29" s="10">
        <f>G29/G28</f>
        <v>1.0995475113122173</v>
      </c>
    </row>
    <row r="30" spans="1:19" s="10" customFormat="1" x14ac:dyDescent="0.25">
      <c r="F30" s="52" t="s">
        <v>72</v>
      </c>
      <c r="G30" s="52">
        <v>10500</v>
      </c>
    </row>
    <row r="31" spans="1:19" s="10" customFormat="1" x14ac:dyDescent="0.25">
      <c r="C31" s="69"/>
      <c r="D31" s="69">
        <f>D29*0.9</f>
        <v>6340104</v>
      </c>
      <c r="F31" s="69" t="s">
        <v>73</v>
      </c>
      <c r="G31" s="69">
        <f>G28*G30</f>
        <v>9282000</v>
      </c>
      <c r="H31" s="10">
        <f>G31/D29</f>
        <v>1.3176124555685522</v>
      </c>
    </row>
    <row r="32" spans="1:19" s="10" customFormat="1" x14ac:dyDescent="0.25">
      <c r="C32" s="69"/>
      <c r="D32" s="69"/>
      <c r="F32" s="69" t="s">
        <v>24</v>
      </c>
      <c r="G32" s="69">
        <f>G31*90%</f>
        <v>8353800</v>
      </c>
    </row>
    <row r="33" spans="3:7" s="10" customFormat="1" x14ac:dyDescent="0.25">
      <c r="C33" s="69"/>
      <c r="D33" s="69"/>
      <c r="F33" s="69" t="s">
        <v>25</v>
      </c>
      <c r="G33" s="69">
        <f>G31*80%</f>
        <v>7425600</v>
      </c>
    </row>
    <row r="34" spans="3:7" s="10" customFormat="1" x14ac:dyDescent="0.25">
      <c r="C34" s="69"/>
      <c r="D34" s="69"/>
    </row>
    <row r="35" spans="3:7" s="10" customFormat="1" x14ac:dyDescent="0.25">
      <c r="C35" s="69"/>
      <c r="D35" s="69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2024-11-14T07:09:26Z</dcterms:modified>
</cp:coreProperties>
</file>