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Rawool Dhondi Narayan\"/>
    </mc:Choice>
  </mc:AlternateContent>
  <xr:revisionPtr revIDLastSave="0" documentId="13_ncr:1_{EB58568D-6824-46AD-8C23-E61B26DE909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Q3" i="4"/>
  <c r="Q6" i="4" l="1"/>
  <c r="H28" i="4"/>
  <c r="C4" i="4" l="1"/>
  <c r="C5" i="4"/>
  <c r="C11" i="4"/>
  <c r="C12" i="4"/>
  <c r="C13" i="4"/>
  <c r="C14" i="4"/>
  <c r="C15" i="4"/>
  <c r="Q5" i="4"/>
  <c r="Q4" i="4"/>
  <c r="Q28" i="4"/>
  <c r="Q27" i="4"/>
  <c r="Q26" i="4"/>
  <c r="Q25" i="4"/>
  <c r="Q24" i="4"/>
  <c r="Q23" i="4"/>
  <c r="Q22" i="4"/>
  <c r="Q21" i="4"/>
  <c r="I20" i="4"/>
  <c r="I21" i="4" s="1"/>
  <c r="J21" i="4" s="1"/>
  <c r="J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<sst xmlns="http://schemas.openxmlformats.org/spreadsheetml/2006/main" count="28" uniqueCount="25">
  <si>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</si>
  <si>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</si>
  <si>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</si>
  <si>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</si>
  <si>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</si>
  <si>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</si>
  <si>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</si>
  <si>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</si>
  <si>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</si>
  <si>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</si>
  <si>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</si>
  <si>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</si>
  <si>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</si>
  <si>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704, 7th Floor, Wing - C, EMBASSY CHSL, Pant Nagar, Village - Ghatkopar, Ghatkopar East, Mumbai</t>
  </si>
  <si>
    <t>c a</t>
  </si>
  <si>
    <t>rate</t>
  </si>
  <si>
    <t>fmv</t>
  </si>
  <si>
    <t>Provisional Letter -  2024 = 69,23,969/-</t>
  </si>
  <si>
    <t>mca</t>
  </si>
  <si>
    <t>loan - 62 lakhs</t>
  </si>
  <si>
    <t>22.04.24</t>
  </si>
  <si>
    <t>31.03.23</t>
  </si>
  <si>
    <t>30.05.24</t>
  </si>
  <si>
    <t>07.02.24</t>
  </si>
  <si>
    <t>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</si>
</sst>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D750A-72AF-4482-9A24-9C44C3F38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0521A-18F5-4B09-9F99-B98F828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725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DDF17-BF5B-4AE1-B295-35430260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73EDE-7055-4AAB-8E45-914BE6F55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82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CD18B-8755-4F61-AC7A-0D4D6AFD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924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61EC9-DA7D-4A58-BC20-B48814A4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2E618-49C1-47E5-A208-E38BA1310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90EE4-90B6-4194-9AE8-7D25810C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B23D8-4E7C-4799-BE1C-5B566948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579.96432000000004</v>
      </c>
      <c r="C2" s="4">
        <f>B2*1.1</f>
        <v>637.96075200000007</v>
      </c>
      <c r="D2" s="4">
        <f t="shared" ref="D2:D13" si="2">C2*1.2</f>
        <v>765.55290240000011</v>
      </c>
      <c r="E2" s="16">
        <f t="shared" ref="E2:E13" si="3">R2</f>
        <v>11010284</v>
      </c>
      <c r="F2" s="15">
        <f t="shared" ref="F2:F13" si="4">ROUND((E2/B2),0)</f>
        <v>18984</v>
      </c>
      <c r="G2" s="10">
        <f t="shared" ref="G2:G13" si="5">ROUND((E2/C2),0)</f>
        <v>17259</v>
      </c>
      <c r="H2" s="10">
        <f t="shared" ref="H2:H13" si="6">ROUND((E2/D2),0)</f>
        <v>14382</v>
      </c>
      <c r="I2" s="4" t="e">
        <f>#REF!</f>
        <v>#REF!</v>
      </c>
      <c r="J2" s="4" t="str">
        <f t="shared" ref="J2:J13" si="7">S2</f>
        <v>31.03.23</v>
      </c>
      <c r="O2">
        <v>0</v>
      </c>
      <c r="P2">
        <f t="shared" ref="P2:P12" si="8">O2/1.2</f>
        <v>0</v>
      </c>
      <c r="Q2">
        <f>53.88*10.764</f>
        <v>579.96432000000004</v>
      </c>
      <c r="R2" s="2">
        <v>11010284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625.92659999999989</v>
      </c>
      <c r="C3" s="4">
        <f t="shared" ref="C3:C15" si="9">B3*1.1</f>
        <v>688.51925999999992</v>
      </c>
      <c r="D3" s="4">
        <f t="shared" si="2"/>
        <v>826.2231119999999</v>
      </c>
      <c r="E3" s="16">
        <f t="shared" si="3"/>
        <v>14000000</v>
      </c>
      <c r="F3" s="10">
        <f t="shared" si="4"/>
        <v>22367</v>
      </c>
      <c r="G3" s="10">
        <f t="shared" si="5"/>
        <v>20333</v>
      </c>
      <c r="H3" s="10">
        <f t="shared" si="6"/>
        <v>16945</v>
      </c>
      <c r="I3" s="4" t="e">
        <f>#REF!</f>
        <v>#REF!</v>
      </c>
      <c r="J3" s="4" t="str">
        <f t="shared" si="7"/>
        <v>22.04.24</v>
      </c>
      <c r="O3">
        <v>0</v>
      </c>
      <c r="P3">
        <f t="shared" si="8"/>
        <v>0</v>
      </c>
      <c r="Q3">
        <f>58.15*10.764</f>
        <v>625.92659999999989</v>
      </c>
      <c r="R3" s="2">
        <v>14000000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473.72363999999993</v>
      </c>
      <c r="C4" s="4">
        <f t="shared" si="9"/>
        <v>521.09600399999999</v>
      </c>
      <c r="D4" s="4">
        <f t="shared" si="2"/>
        <v>625.31520479999995</v>
      </c>
      <c r="E4" s="16">
        <f t="shared" si="3"/>
        <v>8250277</v>
      </c>
      <c r="F4" s="10">
        <f t="shared" si="4"/>
        <v>17416</v>
      </c>
      <c r="G4" s="10">
        <f t="shared" si="5"/>
        <v>15833</v>
      </c>
      <c r="H4" s="10">
        <f t="shared" si="6"/>
        <v>13194</v>
      </c>
      <c r="I4" s="4" t="e">
        <f>#REF!</f>
        <v>#REF!</v>
      </c>
      <c r="J4" s="4" t="str">
        <f t="shared" si="7"/>
        <v>30.05.24</v>
      </c>
      <c r="O4">
        <v>0</v>
      </c>
      <c r="P4">
        <f t="shared" si="8"/>
        <v>0</v>
      </c>
      <c r="Q4">
        <f>44.01*10.764</f>
        <v>473.72363999999993</v>
      </c>
      <c r="R4" s="2">
        <v>8250277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500.95655999999997</v>
      </c>
      <c r="C5" s="4">
        <f t="shared" si="9"/>
        <v>551.05221600000004</v>
      </c>
      <c r="D5" s="4">
        <f t="shared" si="2"/>
        <v>661.26265920000003</v>
      </c>
      <c r="E5" s="16">
        <f t="shared" si="3"/>
        <v>9071500</v>
      </c>
      <c r="F5" s="15">
        <f t="shared" si="4"/>
        <v>18108</v>
      </c>
      <c r="G5" s="10">
        <f t="shared" si="5"/>
        <v>16462</v>
      </c>
      <c r="H5" s="10">
        <f t="shared" si="6"/>
        <v>13718</v>
      </c>
      <c r="I5" s="4" t="e">
        <f>#REF!</f>
        <v>#REF!</v>
      </c>
      <c r="J5" s="4" t="str">
        <f t="shared" si="7"/>
        <v>07.02.24</v>
      </c>
      <c r="O5">
        <v>0</v>
      </c>
      <c r="P5">
        <f t="shared" si="8"/>
        <v>0</v>
      </c>
      <c r="Q5">
        <f>46.54*10.764</f>
        <v>500.95655999999997</v>
      </c>
      <c r="R5" s="2">
        <v>9071500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568.12392</v>
      </c>
      <c r="C6" s="4">
        <f t="shared" si="9"/>
        <v>624.93631200000004</v>
      </c>
      <c r="D6" s="4">
        <f t="shared" si="2"/>
        <v>749.92357440000001</v>
      </c>
      <c r="E6" s="16">
        <f t="shared" si="3"/>
        <v>8143025</v>
      </c>
      <c r="F6" s="10">
        <f t="shared" si="4"/>
        <v>14333</v>
      </c>
      <c r="G6" s="10">
        <f t="shared" si="5"/>
        <v>13030</v>
      </c>
      <c r="H6" s="10">
        <f t="shared" si="6"/>
        <v>10858</v>
      </c>
      <c r="I6" s="4" t="e">
        <f>#REF!</f>
        <v>#REF!</v>
      </c>
      <c r="J6" s="4" t="str">
        <f t="shared" si="7"/>
        <v>14.03.24</v>
      </c>
      <c r="O6">
        <v>0</v>
      </c>
      <c r="P6">
        <f t="shared" si="8"/>
        <v>0</v>
      </c>
      <c r="Q6">
        <f>52.78*10.764</f>
        <v>568.12392</v>
      </c>
      <c r="R6" s="2">
        <v>8143025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579</v>
      </c>
      <c r="C7" s="4">
        <f t="shared" si="9"/>
        <v>636.90000000000009</v>
      </c>
      <c r="D7" s="4">
        <f t="shared" si="2"/>
        <v>764.28000000000009</v>
      </c>
      <c r="E7" s="16">
        <f t="shared" si="3"/>
        <v>15700000</v>
      </c>
      <c r="F7" s="10">
        <f t="shared" si="4"/>
        <v>27116</v>
      </c>
      <c r="G7" s="10">
        <f t="shared" si="5"/>
        <v>24651</v>
      </c>
      <c r="H7" s="10">
        <f t="shared" si="6"/>
        <v>20542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579</v>
      </c>
      <c r="R7" s="2">
        <v>15700000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625</v>
      </c>
      <c r="C8" s="4">
        <f t="shared" si="9"/>
        <v>687.5</v>
      </c>
      <c r="D8" s="4">
        <f t="shared" si="2"/>
        <v>825</v>
      </c>
      <c r="E8" s="16">
        <f t="shared" si="3"/>
        <v>15000000</v>
      </c>
      <c r="F8" s="15">
        <f t="shared" si="4"/>
        <v>24000</v>
      </c>
      <c r="G8" s="10">
        <f t="shared" si="5"/>
        <v>21818</v>
      </c>
      <c r="H8" s="10">
        <f t="shared" si="6"/>
        <v>18182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625</v>
      </c>
      <c r="R8" s="2">
        <v>15000000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392</v>
      </c>
      <c r="C9" s="4">
        <f t="shared" si="9"/>
        <v>431.20000000000005</v>
      </c>
      <c r="D9" s="4">
        <f t="shared" si="2"/>
        <v>517.44000000000005</v>
      </c>
      <c r="E9" s="16">
        <f t="shared" si="3"/>
        <v>8600000</v>
      </c>
      <c r="F9" s="15">
        <f t="shared" si="4"/>
        <v>21939</v>
      </c>
      <c r="G9" s="10">
        <f t="shared" si="5"/>
        <v>19944</v>
      </c>
      <c r="H9" s="10">
        <f t="shared" si="6"/>
        <v>16620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392</v>
      </c>
      <c r="R9" s="2">
        <v>8600000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650</v>
      </c>
      <c r="C10" s="4">
        <f t="shared" si="9"/>
        <v>715.00000000000011</v>
      </c>
      <c r="D10" s="4">
        <f t="shared" si="2"/>
        <v>858.00000000000011</v>
      </c>
      <c r="E10" s="16">
        <f t="shared" si="3"/>
        <v>18500000</v>
      </c>
      <c r="F10" s="10">
        <f t="shared" si="4"/>
        <v>28462</v>
      </c>
      <c r="G10" s="10">
        <f t="shared" si="5"/>
        <v>25874</v>
      </c>
      <c r="H10" s="10">
        <f t="shared" si="6"/>
        <v>21562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650</v>
      </c>
      <c r="R10" s="2">
        <v>18500000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7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8:24" x14ac:dyDescent="0.25">
      <c r="H17" t="s">
        <v>13</v>
      </c>
    </row>
    <row r="18" spans="8:24" x14ac:dyDescent="0.25">
      <c r="H18" t="s">
        <v>14</v>
      </c>
      <c r="I18">
        <v>474</v>
      </c>
      <c r="J18">
        <f>43.99*10.764</f>
        <v>473.50835999999998</v>
      </c>
    </row>
    <row r="19" spans="8:24" x14ac:dyDescent="0.25">
      <c r="H19" t="s">
        <v>15</v>
      </c>
      <c r="I19">
        <v>19000</v>
      </c>
    </row>
    <row r="20" spans="8:24" x14ac:dyDescent="0.25">
      <c r="H20" t="s">
        <v>16</v>
      </c>
      <c r="I20">
        <f>I19*I18</f>
        <v>9006000</v>
      </c>
      <c r="O20" t="s">
        <v>18</v>
      </c>
    </row>
    <row r="21" spans="8:24" x14ac:dyDescent="0.25">
      <c r="I21">
        <f>I20*98%</f>
        <v>8825880</v>
      </c>
      <c r="J21">
        <f>I21*75%</f>
        <v>6619410</v>
      </c>
      <c r="O21">
        <v>19.3</v>
      </c>
      <c r="P21">
        <v>9.58</v>
      </c>
      <c r="Q21">
        <f>P21*O21</f>
        <v>184.89400000000001</v>
      </c>
    </row>
    <row r="22" spans="8:24" x14ac:dyDescent="0.25">
      <c r="I22" t="s">
        <v>19</v>
      </c>
      <c r="O22">
        <v>10.1</v>
      </c>
      <c r="P22">
        <v>2</v>
      </c>
      <c r="Q22">
        <f t="shared" ref="Q22:Q27" si="21">P22*O22</f>
        <v>20.2</v>
      </c>
    </row>
    <row r="23" spans="8:24" x14ac:dyDescent="0.25">
      <c r="H23" t="s">
        <v>17</v>
      </c>
      <c r="O23">
        <v>9</v>
      </c>
      <c r="P23">
        <v>7.18</v>
      </c>
      <c r="Q23">
        <f t="shared" si="21"/>
        <v>64.62</v>
      </c>
    </row>
    <row r="24" spans="8:24" x14ac:dyDescent="0.25">
      <c r="O24">
        <v>4.0999999999999996</v>
      </c>
      <c r="P24" s="11">
        <v>3</v>
      </c>
      <c r="Q24">
        <f t="shared" si="21"/>
        <v>12.299999999999999</v>
      </c>
      <c r="R24" s="13"/>
      <c r="T24" s="11"/>
      <c r="U24" s="11"/>
      <c r="V24" s="11"/>
      <c r="W24" s="11"/>
      <c r="X24" s="11"/>
    </row>
    <row r="25" spans="8:24" x14ac:dyDescent="0.25">
      <c r="O25">
        <v>6.18</v>
      </c>
      <c r="P25" s="11">
        <v>4</v>
      </c>
      <c r="Q25">
        <f t="shared" si="21"/>
        <v>24.72</v>
      </c>
      <c r="R25" s="14"/>
      <c r="T25" s="14"/>
      <c r="U25" s="14"/>
      <c r="V25" s="11"/>
      <c r="W25" s="11"/>
      <c r="X25" s="11"/>
    </row>
    <row r="26" spans="8:24" x14ac:dyDescent="0.25">
      <c r="O26">
        <v>7.1</v>
      </c>
      <c r="P26" s="11">
        <v>4</v>
      </c>
      <c r="Q26">
        <f t="shared" si="21"/>
        <v>28.4</v>
      </c>
      <c r="R26" s="11"/>
      <c r="T26" s="11"/>
      <c r="U26" s="11"/>
      <c r="V26" s="11"/>
      <c r="W26" s="11"/>
      <c r="X26" s="11"/>
    </row>
    <row r="27" spans="8:24" x14ac:dyDescent="0.25">
      <c r="H27">
        <v>6923969</v>
      </c>
      <c r="O27">
        <v>12.3</v>
      </c>
      <c r="P27" s="11">
        <v>9.6999999999999993</v>
      </c>
      <c r="Q27">
        <f t="shared" si="21"/>
        <v>119.31</v>
      </c>
      <c r="R27" s="11"/>
      <c r="T27" s="11"/>
      <c r="U27" s="11"/>
      <c r="V27" s="11"/>
      <c r="W27" s="11"/>
      <c r="X27" s="11"/>
    </row>
    <row r="28" spans="8:24" x14ac:dyDescent="0.25">
      <c r="H28">
        <f>H27/474</f>
        <v>14607.529535864978</v>
      </c>
      <c r="P28" s="11"/>
      <c r="Q28" s="11">
        <f>SUM(Q21:Q27)</f>
        <v>454.44400000000002</v>
      </c>
      <c r="R28" s="12"/>
      <c r="T28" s="12"/>
      <c r="U28" s="12"/>
      <c r="V28" s="11"/>
      <c r="W28" s="11"/>
      <c r="X28" s="11"/>
    </row>
    <row r="29" spans="8:24" x14ac:dyDescent="0.25">
      <c r="P29" s="11"/>
      <c r="Q29" s="11"/>
      <c r="R29" s="11"/>
      <c r="T29" s="11"/>
      <c r="U29" s="11"/>
      <c r="V29" s="11"/>
      <c r="W29" s="11"/>
      <c r="X29" s="11"/>
    </row>
    <row r="30" spans="8:24" x14ac:dyDescent="0.25">
      <c r="P30" s="11"/>
      <c r="Q30" s="11"/>
      <c r="R30" s="11"/>
      <c r="T30" s="11"/>
      <c r="U30" s="11"/>
      <c r="V30" s="11"/>
      <c r="W30" s="11"/>
      <c r="X30" s="11"/>
    </row>
    <row r="31" spans="8:24" x14ac:dyDescent="0.25">
      <c r="P31" s="11"/>
      <c r="Q31" s="11"/>
      <c r="R31" s="11"/>
      <c r="T31" s="11"/>
      <c r="U31" s="11"/>
      <c r="V31" s="11"/>
      <c r="W31" s="11"/>
      <c r="X31" s="11"/>
    </row>
    <row r="32" spans="8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2024-11-14T07:14:14Z</dcterms:modified>
</cp:coreProperties>
</file>