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086A8B01-DDF1-4EAB-B9D5-359818D0A05B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6" sheetId="9" r:id="rId3"/>
    <sheet name="Sheet7" sheetId="10" r:id="rId4"/>
    <sheet name="Sheet9" sheetId="12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3" i="1" l="1"/>
  <c r="B22" i="1"/>
  <c r="B21" i="1"/>
  <c r="B19" i="1"/>
  <c r="C40" i="1"/>
  <c r="A40" i="1"/>
  <c r="C31" i="1" l="1"/>
  <c r="G31" i="1"/>
  <c r="C37" i="1"/>
  <c r="A37" i="1"/>
  <c r="A36" i="1"/>
  <c r="H35" i="1"/>
  <c r="D35" i="1"/>
  <c r="A35" i="1"/>
  <c r="C30" i="1"/>
  <c r="C29" i="1"/>
  <c r="F7" i="1"/>
  <c r="E7" i="1"/>
  <c r="B20" i="1" l="1"/>
  <c r="D36" i="1"/>
  <c r="E36" i="1" s="1"/>
  <c r="H31" i="1"/>
  <c r="E35" i="1"/>
  <c r="C39" i="1" l="1"/>
  <c r="C38" i="1"/>
  <c r="F31" i="1"/>
  <c r="H32" i="1" l="1"/>
  <c r="H30" i="1"/>
  <c r="O14" i="1" l="1"/>
  <c r="C36" i="1" l="1"/>
  <c r="C35" i="1"/>
  <c r="B10" i="1"/>
  <c r="B11" i="1" s="1"/>
  <c r="B8" i="1"/>
  <c r="B6" i="1"/>
  <c r="B5" i="1"/>
  <c r="B14" i="1" s="1"/>
  <c r="B12" i="1" l="1"/>
  <c r="B13" i="1" s="1"/>
  <c r="B15" i="1" s="1"/>
  <c r="E37" i="1" l="1"/>
  <c r="E38" i="1"/>
  <c r="B17" i="1"/>
  <c r="F29" i="1" l="1"/>
  <c r="F30" i="1" l="1"/>
  <c r="G30" i="1"/>
  <c r="F32" i="1"/>
  <c r="G32" i="1"/>
  <c r="I30" i="1" l="1"/>
  <c r="H29" i="1" l="1"/>
  <c r="G4" i="1" l="1"/>
  <c r="G29" i="1"/>
  <c r="I29" i="1"/>
</calcChain>
</file>

<file path=xl/sharedStrings.xml><?xml version="1.0" encoding="utf-8"?>
<sst xmlns="http://schemas.openxmlformats.org/spreadsheetml/2006/main" count="42" uniqueCount="38">
  <si>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</si>
  <si>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</si>
  <si>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</si>
  <si>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</si>
  <si>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</si>
  <si>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</si>
  <si>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</si>
  <si>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</si>
  <si>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</si>
  <si>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</si>
  <si>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</si>
  <si>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</si>
  <si>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</si>
  <si>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</si>
  <si>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</si>
  <si>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</si>
  <si>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</si>
  <si>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</si>
  <si>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</si>
  <si>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</si>
  <si>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</si>
  <si>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</si>
  <si>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</si>
  <si>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</si>
  <si>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DV</t>
  </si>
  <si>
    <t>IGR</t>
  </si>
  <si>
    <t>SBA</t>
  </si>
  <si>
    <t>RV</t>
  </si>
  <si>
    <t>Measurement carpet</t>
  </si>
  <si>
    <t>Rate on Carpet</t>
  </si>
  <si>
    <t>Built up Area</t>
  </si>
  <si>
    <t>Rate on Built up</t>
  </si>
  <si>
    <t>Rate on SBA</t>
  </si>
  <si>
    <t>3 Parking</t>
  </si>
  <si>
    <t>Total Value</t>
  </si>
  <si>
    <t>Floor</t>
  </si>
  <si>
    <t>30/A</t>
  </si>
  <si>
    <t>Don't mentioned measurement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</si>
</sst>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Arial Narrow"/>
      <family val="2"/>
    </font>
    <font>
      <sz val="11"/>
      <color rgb="FFFF0000"/>
      <name val="Arial Narrow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10" fillId="0" borderId="1" xfId="0" applyNumberFormat="1" applyFont="1" applyFill="1" applyBorder="1"/>
    <xf numFmtId="43" fontId="2" fillId="0" borderId="0" xfId="0" applyNumberFormat="1" applyFont="1" applyFill="1"/>
    <xf numFmtId="43" fontId="13" fillId="0" borderId="0" xfId="0" applyNumberFormat="1" applyFont="1" applyFill="1"/>
    <xf numFmtId="43" fontId="0" fillId="0" borderId="0" xfId="0" applyNumberFormat="1" applyFill="1"/>
    <xf numFmtId="0" fontId="0" fillId="0" borderId="0" xfId="0" applyFill="1"/>
    <xf numFmtId="0" fontId="12" fillId="0" borderId="1" xfId="0" applyFont="1" applyFill="1" applyBorder="1"/>
    <xf numFmtId="43" fontId="12" fillId="0" borderId="1" xfId="0" applyNumberFormat="1" applyFont="1" applyFill="1" applyBorder="1"/>
    <xf numFmtId="10" fontId="0" fillId="0" borderId="1" xfId="0" applyNumberFormat="1" applyBorder="1"/>
    <xf numFmtId="43" fontId="2" fillId="0" borderId="1" xfId="0" applyNumberFormat="1" applyFont="1" applyFill="1" applyBorder="1"/>
    <xf numFmtId="43" fontId="2" fillId="0" borderId="1" xfId="0" applyNumberFormat="1" applyFont="1" applyBorder="1"/>
    <xf numFmtId="43" fontId="14" fillId="0" borderId="0" xfId="0" applyNumberFormat="1" applyFont="1"/>
    <xf numFmtId="0" fontId="2" fillId="0" borderId="1" xfId="0" applyFont="1" applyBorder="1"/>
    <xf numFmtId="43" fontId="2" fillId="0" borderId="5" xfId="0" applyNumberFormat="1" applyFont="1" applyBorder="1"/>
    <xf numFmtId="43" fontId="12" fillId="0" borderId="1" xfId="0" applyNumberFormat="1" applyFont="1" applyBorder="1"/>
    <xf numFmtId="43" fontId="0" fillId="0" borderId="5" xfId="0" applyNumberFormat="1" applyBorder="1"/>
    <xf numFmtId="43" fontId="3" fillId="0" borderId="1" xfId="1" applyFont="1" applyBorder="1"/>
    <xf numFmtId="43" fontId="2" fillId="0" borderId="1" xfId="1" applyFont="1" applyBorder="1"/>
    <xf numFmtId="164" fontId="2" fillId="0" borderId="1" xfId="1" applyNumberFormat="1" applyFont="1" applyFill="1" applyBorder="1"/>
    <xf numFmtId="0" fontId="3" fillId="0" borderId="1" xfId="0" applyFont="1" applyBorder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  <xf numFmtId="0" fontId="7" fillId="0" borderId="0" xfId="0" applyFont="1" applyFill="1" applyBorder="1"/>
    <xf numFmtId="0" fontId="0" fillId="0" borderId="0" xfId="0" applyFill="1" applyBorder="1"/>
    <xf numFmtId="43" fontId="0" fillId="0" borderId="0" xfId="0" applyNumberFormat="1" applyFill="1" applyBorder="1"/>
    <xf numFmtId="0" fontId="7" fillId="0" borderId="0" xfId="0" applyFont="1" applyFill="1"/>
    <xf numFmtId="0" fontId="15" fillId="0" borderId="1" xfId="0" applyFont="1" applyFill="1" applyBorder="1"/>
    <xf numFmtId="0" fontId="0" fillId="0" borderId="1" xfId="0" applyFont="1" applyFill="1" applyBorder="1"/>
    <xf numFmtId="0" fontId="4" fillId="0" borderId="0" xfId="0" applyFont="1" applyFill="1"/>
    <xf numFmtId="43" fontId="16" fillId="0" borderId="1" xfId="1" applyNumberFormat="1" applyFont="1" applyBorder="1"/>
    <xf numFmtId="43" fontId="0" fillId="0" borderId="1" xfId="0" applyNumberFormat="1" applyFont="1" applyBorder="1"/>
    <xf numFmtId="43" fontId="6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24</xdr:col>
      <xdr:colOff>286981</xdr:colOff>
      <xdr:row>44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AF1867-D98D-41F4-AE18-9E102BA91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0"/>
          <a:ext cx="8821381" cy="8392696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39</xdr:col>
      <xdr:colOff>267928</xdr:colOff>
      <xdr:row>44</xdr:row>
      <xdr:rowOff>86907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0A34D1-E68D-47BA-9E04-A211C2477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0" y="0"/>
          <a:ext cx="8802328" cy="8468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21</xdr:col>
      <xdr:colOff>182191</xdr:colOff>
      <xdr:row>39</xdr:row>
      <xdr:rowOff>10563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D99839-43D3-45CF-81BB-8D864D419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0"/>
          <a:ext cx="8716591" cy="7440063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36</xdr:col>
      <xdr:colOff>201244</xdr:colOff>
      <xdr:row>39</xdr:row>
      <xdr:rowOff>172511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AF6860-0A91-4BE7-A46C-9AB7AE703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411200" y="0"/>
          <a:ext cx="8735644" cy="76020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8"/>
  <sheetViews>
    <sheetView tabSelected="1" topLeftCell="A10" zoomScaleNormal="100" workbookViewId="0">
      <selection activeCell="E18" sqref="E18"/>
    </sheetView>
  </sheetViews>
  <sheetFormatPr defaultRowHeight="15" x14ac:dyDescent="0.25"/>
  <cols>
    <col min="1" max="1" width="21.7109375" bestFit="1" customWidth="1"/>
    <col min="2" max="2" width="16.140625" style="7" customWidth="1"/>
    <col min="3" max="3" width="18.28515625" customWidth="1"/>
    <col min="4" max="4" width="19.85546875" customWidth="1"/>
    <col min="5" max="5" width="21.7109375" customWidth="1"/>
    <col min="6" max="6" width="18.85546875" bestFit="1" customWidth="1"/>
    <col min="7" max="7" width="19.85546875" bestFit="1" customWidth="1"/>
    <col min="8" max="9" width="21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0"/>
      <c r="E1" s="1"/>
      <c r="F1" s="2"/>
      <c r="G1" s="2"/>
    </row>
    <row r="2" spans="1:17" ht="16.5" x14ac:dyDescent="0.3">
      <c r="A2" s="32"/>
      <c r="B2" s="22"/>
      <c r="C2" s="22"/>
      <c r="D2" s="20"/>
      <c r="E2" s="8"/>
      <c r="F2" s="44"/>
    </row>
    <row r="3" spans="1:17" ht="16.5" x14ac:dyDescent="0.3">
      <c r="A3" s="14" t="s">
        <v>0</v>
      </c>
      <c r="B3" s="23">
        <v>70000</v>
      </c>
      <c r="C3" s="15"/>
      <c r="D3" s="15"/>
      <c r="E3" t="s">
        <v>13</v>
      </c>
    </row>
    <row r="4" spans="1:17" ht="33" x14ac:dyDescent="0.3">
      <c r="A4" s="16" t="s">
        <v>1</v>
      </c>
      <c r="B4" s="23">
        <v>3000</v>
      </c>
      <c r="C4" s="15"/>
      <c r="D4" s="15"/>
      <c r="E4">
        <v>2020</v>
      </c>
      <c r="F4" s="3">
        <v>2024</v>
      </c>
      <c r="G4" s="4">
        <f>F4-E4</f>
        <v>4</v>
      </c>
      <c r="L4" s="22"/>
    </row>
    <row r="5" spans="1:17" ht="16.5" x14ac:dyDescent="0.3">
      <c r="A5" s="14" t="s">
        <v>2</v>
      </c>
      <c r="B5" s="23">
        <f>B3-B4</f>
        <v>67000</v>
      </c>
      <c r="C5" s="15"/>
      <c r="D5" s="15"/>
      <c r="E5" s="22"/>
      <c r="F5" s="48"/>
      <c r="G5" s="49"/>
      <c r="L5" s="8"/>
      <c r="M5" s="8"/>
      <c r="N5" s="26"/>
      <c r="O5" s="26"/>
      <c r="P5" s="26"/>
      <c r="Q5" s="26"/>
    </row>
    <row r="6" spans="1:17" ht="16.5" x14ac:dyDescent="0.3">
      <c r="A6" s="14" t="s">
        <v>3</v>
      </c>
      <c r="B6" s="23">
        <f>B4</f>
        <v>3000</v>
      </c>
      <c r="C6" s="15"/>
      <c r="D6" s="15">
        <v>2024</v>
      </c>
      <c r="E6" s="8" t="s">
        <v>22</v>
      </c>
      <c r="F6" s="8" t="s">
        <v>23</v>
      </c>
      <c r="G6" s="50"/>
      <c r="L6" s="8"/>
      <c r="M6" s="8"/>
      <c r="N6" s="26"/>
      <c r="O6" s="26"/>
      <c r="P6" s="26"/>
      <c r="Q6" s="26"/>
    </row>
    <row r="7" spans="1:17" ht="16.5" x14ac:dyDescent="0.3">
      <c r="A7" s="14" t="s">
        <v>4</v>
      </c>
      <c r="B7" s="17">
        <v>0</v>
      </c>
      <c r="C7" s="18"/>
      <c r="D7" s="62">
        <v>13.25</v>
      </c>
      <c r="E7" s="63">
        <f>179.35*10.764</f>
        <v>1930.5233999999998</v>
      </c>
      <c r="F7" s="48">
        <f>E7*1.1</f>
        <v>2123.5757399999998</v>
      </c>
      <c r="G7" s="50"/>
      <c r="L7" s="8"/>
      <c r="M7" s="8"/>
      <c r="N7" s="26"/>
      <c r="O7" s="26"/>
      <c r="P7" s="26"/>
      <c r="Q7" s="26"/>
    </row>
    <row r="8" spans="1:17" ht="16.5" x14ac:dyDescent="0.3">
      <c r="A8" s="14" t="s">
        <v>5</v>
      </c>
      <c r="B8" s="17">
        <f>B9-B7</f>
        <v>60</v>
      </c>
      <c r="C8" s="18"/>
      <c r="D8" s="18"/>
      <c r="E8" s="9"/>
      <c r="F8" s="48"/>
      <c r="G8" s="42"/>
      <c r="L8" s="9"/>
      <c r="M8" s="9"/>
      <c r="N8" s="26"/>
      <c r="O8" s="26"/>
      <c r="P8" s="26"/>
      <c r="Q8" s="26"/>
    </row>
    <row r="9" spans="1:17" ht="16.5" x14ac:dyDescent="0.3">
      <c r="A9" s="14" t="s">
        <v>6</v>
      </c>
      <c r="B9" s="17">
        <v>60</v>
      </c>
      <c r="C9" s="18"/>
      <c r="D9" s="18"/>
      <c r="E9" s="9"/>
      <c r="F9" s="51"/>
      <c r="G9" s="42"/>
      <c r="J9" s="27"/>
      <c r="K9" s="12"/>
      <c r="L9" s="8"/>
      <c r="M9" s="8"/>
      <c r="N9" s="26"/>
      <c r="O9" s="26"/>
      <c r="P9" s="26"/>
      <c r="Q9" s="26"/>
    </row>
    <row r="10" spans="1:17" ht="33" x14ac:dyDescent="0.3">
      <c r="A10" s="16" t="s">
        <v>7</v>
      </c>
      <c r="B10" s="17">
        <f>90*B7/B9</f>
        <v>0</v>
      </c>
      <c r="C10" s="18"/>
      <c r="D10" s="18"/>
      <c r="E10" s="9"/>
      <c r="F10" s="8"/>
      <c r="G10" s="8"/>
      <c r="I10" s="29"/>
      <c r="J10" s="25"/>
      <c r="K10" s="12"/>
      <c r="L10" s="26"/>
      <c r="M10" s="26"/>
      <c r="N10" s="26"/>
      <c r="O10" s="26"/>
      <c r="P10" s="26"/>
      <c r="Q10" s="26"/>
    </row>
    <row r="11" spans="1:17" ht="16.5" x14ac:dyDescent="0.3">
      <c r="A11" s="14"/>
      <c r="B11" s="24">
        <f>B10%</f>
        <v>0</v>
      </c>
      <c r="C11" s="31"/>
      <c r="D11" s="31"/>
      <c r="E11" s="40"/>
      <c r="F11" s="40"/>
      <c r="G11" s="8"/>
      <c r="K11" s="12"/>
      <c r="L11" s="26"/>
      <c r="M11" s="26"/>
      <c r="N11" s="26"/>
      <c r="O11" s="26"/>
      <c r="P11" s="26"/>
      <c r="Q11" s="26"/>
    </row>
    <row r="12" spans="1:17" ht="16.5" x14ac:dyDescent="0.3">
      <c r="A12" s="14" t="s">
        <v>8</v>
      </c>
      <c r="B12" s="23">
        <f>B6*B11</f>
        <v>0</v>
      </c>
      <c r="C12" s="19"/>
      <c r="D12" s="19"/>
      <c r="E12" s="9"/>
      <c r="F12" s="9"/>
      <c r="G12" s="8"/>
      <c r="K12" s="12"/>
      <c r="L12" s="26"/>
      <c r="M12" s="26"/>
      <c r="N12" s="26"/>
      <c r="O12" s="26"/>
      <c r="P12" s="26"/>
      <c r="Q12" s="26"/>
    </row>
    <row r="13" spans="1:17" ht="16.5" x14ac:dyDescent="0.3">
      <c r="A13" s="14" t="s">
        <v>9</v>
      </c>
      <c r="B13" s="23">
        <f>B6-B12</f>
        <v>3000</v>
      </c>
      <c r="C13" s="19"/>
      <c r="D13" s="19"/>
      <c r="E13" s="9"/>
      <c r="F13" s="9"/>
      <c r="G13" s="8"/>
      <c r="K13" s="12"/>
      <c r="L13" s="26"/>
      <c r="M13" s="26"/>
      <c r="N13" s="26"/>
      <c r="O13" s="26"/>
      <c r="P13" s="26"/>
      <c r="Q13" s="26"/>
    </row>
    <row r="14" spans="1:17" ht="16.5" x14ac:dyDescent="0.3">
      <c r="A14" s="14" t="s">
        <v>2</v>
      </c>
      <c r="B14" s="23">
        <f>B5</f>
        <v>67000</v>
      </c>
      <c r="C14" s="15"/>
      <c r="D14" s="15"/>
      <c r="E14" s="47" t="s">
        <v>28</v>
      </c>
      <c r="F14" s="47"/>
      <c r="K14" s="12"/>
      <c r="L14" s="26"/>
      <c r="M14" s="26"/>
      <c r="N14" s="26"/>
      <c r="O14" s="26">
        <f>N14*1.1</f>
        <v>0</v>
      </c>
      <c r="P14" s="26"/>
      <c r="Q14" s="26"/>
    </row>
    <row r="15" spans="1:17" ht="16.5" x14ac:dyDescent="0.3">
      <c r="A15" s="14" t="s">
        <v>10</v>
      </c>
      <c r="B15" s="23">
        <f>B14+B13</f>
        <v>70000</v>
      </c>
      <c r="C15" s="15"/>
      <c r="D15" s="15"/>
      <c r="E15" s="64" t="s">
        <v>37</v>
      </c>
      <c r="F15" s="9"/>
      <c r="K15" s="12"/>
      <c r="L15" s="29"/>
      <c r="M15" s="29"/>
    </row>
    <row r="16" spans="1:17" ht="16.5" x14ac:dyDescent="0.3">
      <c r="A16" s="14" t="s">
        <v>21</v>
      </c>
      <c r="B16" s="20">
        <v>1931</v>
      </c>
      <c r="C16" s="32"/>
      <c r="D16" s="14"/>
      <c r="E16" s="9"/>
      <c r="F16" s="8"/>
      <c r="I16" s="5"/>
      <c r="J16" s="5"/>
      <c r="K16" s="5"/>
      <c r="L16" s="6"/>
    </row>
    <row r="17" spans="1:14" ht="16.5" x14ac:dyDescent="0.3">
      <c r="A17" s="32" t="s">
        <v>11</v>
      </c>
      <c r="B17" s="21">
        <f>B15*B16</f>
        <v>135170000</v>
      </c>
      <c r="C17" s="21"/>
      <c r="D17" s="46"/>
      <c r="E17" s="42"/>
      <c r="F17" s="42"/>
      <c r="I17" s="5"/>
      <c r="J17" s="30"/>
      <c r="K17" s="5"/>
      <c r="L17" s="6"/>
      <c r="N17" s="6"/>
    </row>
    <row r="18" spans="1:14" ht="16.5" x14ac:dyDescent="0.3">
      <c r="A18" s="32" t="s">
        <v>33</v>
      </c>
      <c r="B18" s="21">
        <v>6000000</v>
      </c>
      <c r="C18" s="21"/>
      <c r="D18" s="46"/>
      <c r="E18" s="42"/>
      <c r="F18" s="42"/>
      <c r="I18" s="5"/>
      <c r="J18" s="30"/>
      <c r="K18" s="5"/>
      <c r="L18" s="6"/>
      <c r="N18" s="6"/>
    </row>
    <row r="19" spans="1:14" ht="16.5" x14ac:dyDescent="0.3">
      <c r="A19" s="32" t="s">
        <v>34</v>
      </c>
      <c r="B19" s="21">
        <f>B18+B17</f>
        <v>141170000</v>
      </c>
      <c r="C19" s="21"/>
      <c r="D19" s="46"/>
      <c r="E19" s="42"/>
      <c r="F19" s="42"/>
      <c r="I19" s="5"/>
      <c r="J19" s="30"/>
      <c r="K19" s="5"/>
      <c r="L19" s="6"/>
      <c r="N19" s="6"/>
    </row>
    <row r="20" spans="1:14" ht="16.5" x14ac:dyDescent="0.3">
      <c r="A20" s="32" t="s">
        <v>27</v>
      </c>
      <c r="B20" s="21">
        <f>B19*0.9</f>
        <v>127053000</v>
      </c>
      <c r="C20" s="21"/>
      <c r="D20" s="46"/>
      <c r="E20" s="42"/>
      <c r="F20" s="42"/>
      <c r="I20" s="5"/>
      <c r="J20" s="30"/>
      <c r="K20" s="5"/>
      <c r="L20" s="6"/>
      <c r="N20" s="6"/>
    </row>
    <row r="21" spans="1:14" s="37" customFormat="1" ht="16.5" x14ac:dyDescent="0.3">
      <c r="A21" s="38" t="s">
        <v>24</v>
      </c>
      <c r="B21" s="33">
        <f>B19*0.8</f>
        <v>112936000</v>
      </c>
      <c r="C21" s="33"/>
      <c r="D21" s="39"/>
      <c r="E21" s="41"/>
      <c r="F21" s="41"/>
      <c r="I21" s="34"/>
      <c r="J21" s="35"/>
      <c r="K21" s="34"/>
      <c r="L21" s="36"/>
      <c r="N21" s="36"/>
    </row>
    <row r="22" spans="1:14" s="37" customFormat="1" ht="16.5" x14ac:dyDescent="0.3">
      <c r="A22" s="38" t="s">
        <v>12</v>
      </c>
      <c r="B22" s="33">
        <f>2124*B4</f>
        <v>6372000</v>
      </c>
      <c r="C22" s="39"/>
      <c r="D22" s="39"/>
      <c r="E22" s="41"/>
      <c r="F22" s="41"/>
      <c r="I22" s="36"/>
      <c r="J22" s="34"/>
    </row>
    <row r="23" spans="1:14" ht="16.5" x14ac:dyDescent="0.3">
      <c r="A23" s="20" t="s">
        <v>16</v>
      </c>
      <c r="B23" s="21">
        <f>B17*0.03/12</f>
        <v>337925</v>
      </c>
      <c r="C23" s="21"/>
      <c r="D23" s="46"/>
      <c r="E23" s="42"/>
      <c r="F23" s="42"/>
      <c r="I23" s="6"/>
      <c r="J23" s="5"/>
    </row>
    <row r="24" spans="1:14" x14ac:dyDescent="0.25">
      <c r="A24" s="28"/>
      <c r="B24" s="43"/>
      <c r="C24" s="28"/>
      <c r="D24" s="28"/>
      <c r="E24" s="45"/>
      <c r="F24" s="6"/>
    </row>
    <row r="25" spans="1:14" x14ac:dyDescent="0.25">
      <c r="B25" s="11"/>
      <c r="I25" s="6"/>
    </row>
    <row r="27" spans="1:14" x14ac:dyDescent="0.25">
      <c r="C27" t="s">
        <v>14</v>
      </c>
    </row>
    <row r="28" spans="1:14" s="37" customFormat="1" x14ac:dyDescent="0.25">
      <c r="B28" s="52" t="s">
        <v>15</v>
      </c>
      <c r="C28" s="53" t="s">
        <v>20</v>
      </c>
      <c r="D28" s="53" t="s">
        <v>26</v>
      </c>
      <c r="E28" s="53" t="s">
        <v>11</v>
      </c>
      <c r="F28" s="53" t="s">
        <v>17</v>
      </c>
      <c r="G28" s="53" t="s">
        <v>18</v>
      </c>
      <c r="H28" s="53" t="s">
        <v>19</v>
      </c>
      <c r="I28" s="53"/>
    </row>
    <row r="29" spans="1:14" s="37" customFormat="1" ht="17.25" x14ac:dyDescent="0.3">
      <c r="B29" s="52">
        <v>1931</v>
      </c>
      <c r="C29" s="53">
        <f>B29*1.1</f>
        <v>2124.1000000000004</v>
      </c>
      <c r="D29" s="53"/>
      <c r="E29" s="53">
        <v>146000000</v>
      </c>
      <c r="F29" s="54">
        <f t="shared" ref="F29:F32" si="0">E29/B29</f>
        <v>75608.493008803722</v>
      </c>
      <c r="G29" s="54">
        <f>E29/C29</f>
        <v>68734.993644367016</v>
      </c>
      <c r="H29" s="54" t="e">
        <f>E29/#REF!</f>
        <v>#REF!</v>
      </c>
      <c r="I29" s="53">
        <f>C29/B29</f>
        <v>1.1000000000000001</v>
      </c>
      <c r="J29" s="13"/>
    </row>
    <row r="30" spans="1:14" s="37" customFormat="1" ht="17.25" x14ac:dyDescent="0.3">
      <c r="B30" s="52">
        <v>1931</v>
      </c>
      <c r="C30" s="53">
        <f>B30*1.1</f>
        <v>2124.1000000000004</v>
      </c>
      <c r="D30" s="53"/>
      <c r="E30" s="53">
        <v>137500000</v>
      </c>
      <c r="F30" s="54">
        <f t="shared" si="0"/>
        <v>71206.628689798032</v>
      </c>
      <c r="G30" s="54">
        <f>E30/C30</f>
        <v>64733.29880890729</v>
      </c>
      <c r="H30" s="54" t="e">
        <f>E30/D30</f>
        <v>#DIV/0!</v>
      </c>
      <c r="I30" s="53">
        <f>C30/B30</f>
        <v>1.1000000000000001</v>
      </c>
      <c r="J30" s="13"/>
    </row>
    <row r="31" spans="1:14" s="37" customFormat="1" ht="17.25" x14ac:dyDescent="0.3">
      <c r="B31" s="52">
        <v>1931</v>
      </c>
      <c r="C31" s="53">
        <f>B31*1.1</f>
        <v>2124.1000000000004</v>
      </c>
      <c r="D31" s="53"/>
      <c r="E31" s="53">
        <v>155000000</v>
      </c>
      <c r="F31" s="54">
        <f t="shared" si="0"/>
        <v>80269.290523045056</v>
      </c>
      <c r="G31" s="54">
        <f>E31/C31</f>
        <v>72972.082293677304</v>
      </c>
      <c r="H31" s="54" t="e">
        <f>E31/D31</f>
        <v>#DIV/0!</v>
      </c>
      <c r="I31" s="53"/>
      <c r="J31" s="13"/>
    </row>
    <row r="32" spans="1:14" s="37" customFormat="1" x14ac:dyDescent="0.25">
      <c r="B32" s="52"/>
      <c r="C32" s="53"/>
      <c r="D32" s="53"/>
      <c r="E32" s="54"/>
      <c r="F32" s="54" t="e">
        <f t="shared" si="0"/>
        <v>#DIV/0!</v>
      </c>
      <c r="G32" s="54" t="e">
        <f t="shared" ref="G32" si="1">E32/C32</f>
        <v>#DIV/0!</v>
      </c>
      <c r="H32" s="54" t="e">
        <f>E32/D32</f>
        <v>#DIV/0!</v>
      </c>
      <c r="I32" s="53"/>
    </row>
    <row r="33" spans="1:9" s="37" customFormat="1" x14ac:dyDescent="0.25">
      <c r="B33" s="55"/>
      <c r="C33" s="56"/>
      <c r="D33" s="56"/>
      <c r="E33" s="57"/>
      <c r="F33" s="57"/>
      <c r="G33" s="57"/>
      <c r="H33" s="57"/>
      <c r="I33" s="56"/>
    </row>
    <row r="34" spans="1:9" s="37" customFormat="1" x14ac:dyDescent="0.25">
      <c r="A34" s="37" t="s">
        <v>15</v>
      </c>
      <c r="B34" s="58" t="s">
        <v>25</v>
      </c>
      <c r="C34" s="37" t="s">
        <v>29</v>
      </c>
      <c r="D34" s="37" t="s">
        <v>30</v>
      </c>
      <c r="E34" s="37" t="s">
        <v>31</v>
      </c>
      <c r="F34" s="37" t="s">
        <v>26</v>
      </c>
      <c r="G34" s="37" t="s">
        <v>32</v>
      </c>
      <c r="I34" s="37" t="s">
        <v>35</v>
      </c>
    </row>
    <row r="35" spans="1:9" s="37" customFormat="1" ht="15.75" x14ac:dyDescent="0.25">
      <c r="A35" s="59">
        <f>135.12*10.764</f>
        <v>1454.4316799999999</v>
      </c>
      <c r="B35" s="60">
        <v>86040000</v>
      </c>
      <c r="C35" s="53">
        <f t="shared" ref="C35:C40" si="2">B35/A35</f>
        <v>59157.127270495104</v>
      </c>
      <c r="D35" s="53">
        <f>A35*1.1</f>
        <v>1599.8748479999999</v>
      </c>
      <c r="E35" s="54">
        <f>B35/D35</f>
        <v>53779.206609540997</v>
      </c>
      <c r="F35" s="53"/>
      <c r="G35" s="53"/>
      <c r="H35" s="36">
        <f>B15/C35</f>
        <v>1.1832893723849371</v>
      </c>
      <c r="I35" s="36">
        <v>31</v>
      </c>
    </row>
    <row r="36" spans="1:9" s="37" customFormat="1" ht="15.75" x14ac:dyDescent="0.25">
      <c r="A36" s="59">
        <f>148.56*10.764</f>
        <v>1599.0998399999999</v>
      </c>
      <c r="B36" s="60">
        <v>89100500</v>
      </c>
      <c r="C36" s="53">
        <f t="shared" si="2"/>
        <v>55719.16009947197</v>
      </c>
      <c r="D36" s="53">
        <f>A36*1.2</f>
        <v>1918.9198079999996</v>
      </c>
      <c r="E36" s="54">
        <f>B36/D36</f>
        <v>46432.633416226643</v>
      </c>
      <c r="F36" s="53"/>
      <c r="G36" s="53"/>
      <c r="I36" s="36"/>
    </row>
    <row r="37" spans="1:9" s="37" customFormat="1" ht="15.75" x14ac:dyDescent="0.25">
      <c r="A37" s="61">
        <f>192*10.764</f>
        <v>2066.6880000000001</v>
      </c>
      <c r="B37" s="58">
        <v>114712710</v>
      </c>
      <c r="C37" s="53">
        <f t="shared" si="2"/>
        <v>55505.577039204756</v>
      </c>
      <c r="E37" s="54">
        <f>B15/C37</f>
        <v>1.2611345333921586</v>
      </c>
      <c r="I37" s="36">
        <v>30</v>
      </c>
    </row>
    <row r="38" spans="1:9" s="37" customFormat="1" ht="15.75" x14ac:dyDescent="0.25">
      <c r="A38" s="61">
        <v>1371</v>
      </c>
      <c r="B38" s="58">
        <v>95000000</v>
      </c>
      <c r="C38" s="53">
        <f t="shared" si="2"/>
        <v>69292.487235594454</v>
      </c>
      <c r="E38" s="54">
        <f>B15/C38</f>
        <v>1.0102105263157894</v>
      </c>
      <c r="I38" s="37" t="s">
        <v>36</v>
      </c>
    </row>
    <row r="39" spans="1:9" x14ac:dyDescent="0.25">
      <c r="C39" s="56" t="e">
        <f t="shared" si="2"/>
        <v>#DIV/0!</v>
      </c>
    </row>
    <row r="40" spans="1:9" x14ac:dyDescent="0.25">
      <c r="A40">
        <f>191*10.764</f>
        <v>2055.924</v>
      </c>
      <c r="B40" s="7">
        <v>95000000</v>
      </c>
      <c r="C40" s="56">
        <f t="shared" si="2"/>
        <v>46207.933756306171</v>
      </c>
      <c r="E40">
        <v>2019</v>
      </c>
    </row>
    <row r="58" spans="3:5" x14ac:dyDescent="0.25">
      <c r="C58" s="6"/>
      <c r="D58" s="6"/>
      <c r="E58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K1" workbookViewId="0">
      <selection activeCell="Z1" sqref="Z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H1" workbookViewId="0">
      <selection activeCell="W1" sqref="W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34" workbookViewId="0">
      <selection activeCell="A43" sqref="A43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2024-11-12T12:20:59Z</dcterms:modified>
</cp:coreProperties>
</file>