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HLC CBD Belapur\vaibhav C Mane\"/>
    </mc:Choice>
  </mc:AlternateContent>
  <xr:revisionPtr revIDLastSave="0" documentId="13_ncr:1_{55E1B367-3145-4D8C-9759-AB6211A62E28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G29" i="4"/>
  <c r="C5" i="25" l="1"/>
  <c r="C4" i="25"/>
  <c r="C3" i="25"/>
  <c r="P2" i="4"/>
  <c r="P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3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9" i="23" s="1"/>
  <c r="C20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<sst xmlns="http://schemas.openxmlformats.org/spreadsheetml/2006/main" count="129" uniqueCount="87">
  <si>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</si>
  <si>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</si>
  <si>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</si>
  <si>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</si>
  <si>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</si>
  <si>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</si>
  <si>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</si>
  <si>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</si>
  <si>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</si>
  <si>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</si>
  <si>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</si>
  <si>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</si>
  <si>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</si>
  <si>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</si>
  <si>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</si>
  <si>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</si>
  <si>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</si>
  <si>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</si>
  <si>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</si>
  <si>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</si>
  <si>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</si>
  <si>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</si>
  <si>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</si>
  <si>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</si>
  <si>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</si>
  <si>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</si>
  <si>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</si>
  <si>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</si>
  <si>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</si>
  <si>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</si>
  <si>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</si>
  <si>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</si>
  <si>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</si>
  <si>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</si>
  <si>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</si>
  <si>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</si>
  <si>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</si>
  <si>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</si>
  <si>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</si>
  <si>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</si>
  <si>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</si>
  <si>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</si>
  <si>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</si>
  <si>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</si>
  <si>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</si>
  <si>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</si>
  <si>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</si>
  <si>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</si>
  <si>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</si>
  <si>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</si>
  <si>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</si>
  <si>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</si>
  <si>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</si>
  <si>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</si>
  <si>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</si>
  <si>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</si>
  <si>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</si>
  <si>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</si>
  <si>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</si>
  <si>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</si>
  <si>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</si>
  <si>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</si>
  <si>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</si>
  <si>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</si>
  <si>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</si>
  <si>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</si>
  <si>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</si>
  <si>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</si>
  <si>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</si>
  <si>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</si>
  <si>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</si>
  <si>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</si>
  <si>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</si>
  <si>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</si>
  <si>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</si>
  <si>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</si>
  <si>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</si>
  <si>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</si>
  <si>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</si>
  <si>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</si>
  <si>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</si>
  <si>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</si>
  <si>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</si>
  <si>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</si>
  <si>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23.08.2016</t>
  </si>
  <si>
    <t>IGR-02.05.23</t>
  </si>
  <si>
    <t>IGR-04.02.22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</si>
</sst>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2" fillId="5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E2EED-13B3-4834-8006-246677EFE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47DD3-2F73-447F-B886-DE6580981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Q20" sqref="Q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260086.22099999999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289486.22100000002</v>
      </c>
      <c r="D9" s="58" t="s">
        <v>62</v>
      </c>
      <c r="E9" s="59">
        <f>C9/10.764</f>
        <v>26893.926142697885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v>2005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19</v>
      </c>
      <c r="D13" s="65">
        <f>D12-C13</f>
        <v>81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C16" sqref="C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30500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27000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27000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v>8500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472</v>
      </c>
      <c r="D18" s="24"/>
    </row>
    <row r="19" spans="1:5" x14ac:dyDescent="0.25">
      <c r="A19" s="15" t="s">
        <v>73</v>
      </c>
      <c r="B19" s="6"/>
      <c r="C19" s="30">
        <f>C18*C16</f>
        <v>4012000</v>
      </c>
      <c r="D19" s="72"/>
      <c r="E19" s="65"/>
    </row>
    <row r="20" spans="1:5" x14ac:dyDescent="0.25">
      <c r="A20" s="15" t="s">
        <v>24</v>
      </c>
      <c r="C20" s="31">
        <f>C19*98%</f>
        <v>3931760</v>
      </c>
      <c r="D20" s="30"/>
      <c r="E20" s="65"/>
    </row>
    <row r="21" spans="1:5" x14ac:dyDescent="0.25">
      <c r="A21" s="15" t="s">
        <v>25</v>
      </c>
      <c r="C21" s="31">
        <f>C19*80%</f>
        <v>3209600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1652000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8358.3333333333339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715</v>
      </c>
      <c r="C2" s="4">
        <f t="shared" ref="C2:C16" si="1">B2*1.2</f>
        <v>858</v>
      </c>
      <c r="D2" s="4">
        <f t="shared" ref="D2:D16" si="2">C2*1.2</f>
        <v>1029.5999999999999</v>
      </c>
      <c r="E2" s="5">
        <f t="shared" ref="E2:E16" si="3">R2</f>
        <v>5300000</v>
      </c>
      <c r="F2" s="4">
        <f t="shared" ref="F2:F15" si="4">ROUND((E2/B2),0)</f>
        <v>7413</v>
      </c>
      <c r="G2" s="4">
        <f t="shared" ref="G2:G15" si="5">ROUND((E2/C2),0)</f>
        <v>6177</v>
      </c>
      <c r="H2" s="4">
        <f t="shared" ref="H2:H15" si="6">ROUND((E2/D2),0)</f>
        <v>5148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715</v>
      </c>
      <c r="R2" s="74">
        <v>5300000</v>
      </c>
      <c r="S2" s="2" t="s">
        <v>85</v>
      </c>
    </row>
    <row r="3" spans="1:19" x14ac:dyDescent="0.25">
      <c r="A3" s="4">
        <v>2</v>
      </c>
      <c r="B3" s="4">
        <f t="shared" si="0"/>
        <v>741</v>
      </c>
      <c r="C3" s="4">
        <f t="shared" si="1"/>
        <v>889.19999999999993</v>
      </c>
      <c r="D3" s="4">
        <f t="shared" si="2"/>
        <v>1067.04</v>
      </c>
      <c r="E3" s="5">
        <f t="shared" si="3"/>
        <v>5600000</v>
      </c>
      <c r="F3" s="4">
        <f t="shared" si="4"/>
        <v>7557</v>
      </c>
      <c r="G3" s="4">
        <f t="shared" si="5"/>
        <v>6298</v>
      </c>
      <c r="H3" s="4">
        <f t="shared" si="6"/>
        <v>5248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741</v>
      </c>
      <c r="R3" s="74">
        <v>5600000</v>
      </c>
      <c r="S3" s="2" t="s">
        <v>86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2:Q10" si="10">P4/1.2</f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 t="s">
        <v>84</v>
      </c>
      <c r="F28" s="52" t="s">
        <v>83</v>
      </c>
      <c r="G28" s="52">
        <v>472</v>
      </c>
    </row>
    <row r="29" spans="1:19" s="10" customFormat="1" x14ac:dyDescent="0.25">
      <c r="C29" s="67" t="s">
        <v>1</v>
      </c>
      <c r="D29" s="67">
        <v>2400000</v>
      </c>
      <c r="F29" s="52" t="s">
        <v>71</v>
      </c>
      <c r="G29" s="52">
        <f>G28*1.2</f>
        <v>566.4</v>
      </c>
      <c r="H29" s="10">
        <f>G29/G28</f>
        <v>1.2</v>
      </c>
    </row>
    <row r="30" spans="1:19" s="10" customFormat="1" x14ac:dyDescent="0.25">
      <c r="F30" s="52" t="s">
        <v>72</v>
      </c>
      <c r="G30" s="52">
        <v>9000</v>
      </c>
    </row>
    <row r="31" spans="1:19" s="10" customFormat="1" x14ac:dyDescent="0.25">
      <c r="C31" s="70"/>
      <c r="D31" s="70"/>
      <c r="F31" s="70" t="s">
        <v>73</v>
      </c>
      <c r="G31" s="70">
        <f>G28*G30</f>
        <v>4248000</v>
      </c>
      <c r="H31" s="10">
        <f>G31/D29</f>
        <v>1.77</v>
      </c>
    </row>
    <row r="32" spans="1:19" s="10" customFormat="1" x14ac:dyDescent="0.25">
      <c r="C32" s="70"/>
      <c r="D32" s="70"/>
      <c r="F32" s="70" t="s">
        <v>24</v>
      </c>
      <c r="G32" s="70">
        <f>G31*90%</f>
        <v>3823200</v>
      </c>
    </row>
    <row r="33" spans="3:7" s="10" customFormat="1" x14ac:dyDescent="0.25">
      <c r="C33" s="70"/>
      <c r="D33" s="70"/>
      <c r="F33" s="70" t="s">
        <v>25</v>
      </c>
      <c r="G33" s="70">
        <f>G31*80%</f>
        <v>3398400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2024-11-11T12:16:27Z</dcterms:modified>
</cp:coreProperties>
</file>