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UBI\Airoli\Anjel Saranya\"/>
    </mc:Choice>
  </mc:AlternateContent>
  <xr:revisionPtr revIDLastSave="0" documentId="13_ncr:1_{E4573788-5330-4851-90EB-9AE0F9C43CF9}" xr6:coauthVersionLast="36" xr6:coauthVersionMax="36" xr10:uidLastSave="{00000000-0000-0000-0000-000000000000}"/>
  <bookViews>
    <workbookView xWindow="0" yWindow="0" windowWidth="28800" windowHeight="12105" activeTab="11" xr2:uid="{00000000-000D-0000-FFFF-FFFF00000000}"/>
  </bookViews>
  <sheets>
    <sheet name="20-20" sheetId="4" r:id="rId1"/>
    <sheet name="Sheet1" sheetId="25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  <sheet name="Sheet14" sheetId="26" r:id="rId14"/>
    <sheet name="Sheet15" sheetId="27" r:id="rId15"/>
    <sheet name="Sheet16" sheetId="28" r:id="rId16"/>
    <sheet name="Sheet13" sheetId="29" r:id="rId17"/>
  </sheets>
  <calcPr calcId="191029"/>
</workbook>
</file>

<file path=xl/calcChain.xml><?xml version="1.0" encoding="utf-8"?>
<calcChain xmlns="http://schemas.openxmlformats.org/spreadsheetml/2006/main">
  <c r="Q17" i="4" l="1"/>
  <c r="B17" i="4" s="1"/>
  <c r="C17" i="4" s="1"/>
  <c r="P16" i="4"/>
  <c r="B16" i="4" s="1"/>
  <c r="C16" i="4" s="1"/>
  <c r="D16" i="4" s="1"/>
  <c r="Q18" i="4"/>
  <c r="Q19" i="4"/>
  <c r="Q20" i="4"/>
  <c r="B20" i="4" s="1"/>
  <c r="C20" i="4" s="1"/>
  <c r="D20" i="4" s="1"/>
  <c r="Q21" i="4"/>
  <c r="P21" i="4"/>
  <c r="J21" i="4"/>
  <c r="I21" i="4"/>
  <c r="E21" i="4"/>
  <c r="B21" i="4"/>
  <c r="C21" i="4" s="1"/>
  <c r="A21" i="4"/>
  <c r="P20" i="4"/>
  <c r="J20" i="4"/>
  <c r="I20" i="4"/>
  <c r="E20" i="4"/>
  <c r="A20" i="4"/>
  <c r="P19" i="4"/>
  <c r="J19" i="4"/>
  <c r="I19" i="4"/>
  <c r="E19" i="4"/>
  <c r="B19" i="4"/>
  <c r="C19" i="4" s="1"/>
  <c r="D19" i="4" s="1"/>
  <c r="H19" i="4" s="1"/>
  <c r="A19" i="4"/>
  <c r="P18" i="4"/>
  <c r="J18" i="4"/>
  <c r="I18" i="4"/>
  <c r="E18" i="4"/>
  <c r="B18" i="4"/>
  <c r="C18" i="4" s="1"/>
  <c r="D18" i="4" s="1"/>
  <c r="A18" i="4"/>
  <c r="P17" i="4"/>
  <c r="J17" i="4"/>
  <c r="I17" i="4"/>
  <c r="E17" i="4"/>
  <c r="A17" i="4"/>
  <c r="J16" i="4"/>
  <c r="I16" i="4"/>
  <c r="E16" i="4"/>
  <c r="A16" i="4"/>
  <c r="H18" i="4" l="1"/>
  <c r="F21" i="4"/>
  <c r="F20" i="4"/>
  <c r="F16" i="4"/>
  <c r="G19" i="4"/>
  <c r="G21" i="4"/>
  <c r="D21" i="4"/>
  <c r="H21" i="4" s="1"/>
  <c r="G17" i="4"/>
  <c r="D17" i="4"/>
  <c r="H17" i="4" s="1"/>
  <c r="F17" i="4"/>
  <c r="G20" i="4"/>
  <c r="G16" i="4"/>
  <c r="F19" i="4"/>
  <c r="H16" i="4"/>
  <c r="F18" i="4"/>
  <c r="H20" i="4"/>
  <c r="G18" i="4"/>
  <c r="O36" i="4" l="1"/>
  <c r="H33" i="4" l="1"/>
  <c r="S48" i="4"/>
  <c r="S47" i="4"/>
  <c r="S46" i="4"/>
  <c r="S40" i="4"/>
  <c r="S45" i="4"/>
  <c r="S44" i="4"/>
  <c r="S43" i="4"/>
  <c r="S42" i="4"/>
  <c r="S41" i="4"/>
  <c r="S39" i="4"/>
  <c r="S38" i="4"/>
  <c r="S37" i="4"/>
  <c r="S36" i="4"/>
  <c r="S35" i="4"/>
  <c r="S34" i="4"/>
  <c r="S33" i="4"/>
  <c r="S32" i="4"/>
  <c r="Q9" i="4" l="1"/>
  <c r="I28" i="4"/>
  <c r="J25" i="4"/>
  <c r="J26" i="4"/>
  <c r="J36" i="4"/>
  <c r="P12" i="4" l="1"/>
  <c r="P11" i="4"/>
  <c r="P10" i="4"/>
  <c r="P9" i="4"/>
  <c r="P8" i="4"/>
  <c r="P7" i="4"/>
  <c r="P6" i="4"/>
  <c r="P5" i="4"/>
  <c r="P4" i="4"/>
  <c r="P3" i="4"/>
  <c r="P2" i="4"/>
  <c r="P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J15" i="4"/>
  <c r="I15" i="4"/>
  <c r="E15" i="4"/>
  <c r="A15" i="4"/>
  <c r="P14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<sst xmlns="http://schemas.openxmlformats.org/spreadsheetml/2006/main" count="35" uniqueCount="32">
  <si>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</si>
  <si>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</si>
  <si>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</si>
  <si>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</si>
  <si>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</si>
  <si>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</si>
  <si>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</si>
  <si>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</si>
  <si>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</si>
  <si>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</si>
  <si>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</si>
  <si>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</si>
  <si>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</si>
  <si>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Flat No. 1402, 14th Floor, Sai Mannat , Plot No. 1, 1 -A, 1-B-1, 1-B-2, 1-B-3 &amp; 1-B-6, Sector 34-A, Village - Kharghar, </t>
  </si>
  <si>
    <t>agreemetn - 06.11.24</t>
  </si>
  <si>
    <t>av</t>
  </si>
  <si>
    <t>sd</t>
  </si>
  <si>
    <t>rd</t>
  </si>
  <si>
    <t>mv</t>
  </si>
  <si>
    <t>bua</t>
  </si>
  <si>
    <t>1 open parking</t>
  </si>
  <si>
    <t>fmv</t>
  </si>
  <si>
    <t>ca</t>
  </si>
  <si>
    <t>oc - 2017</t>
  </si>
  <si>
    <t>11.01.24</t>
  </si>
  <si>
    <t>07.11.23</t>
  </si>
  <si>
    <t>07.06.24</t>
  </si>
  <si>
    <t>31.03.24</t>
  </si>
  <si>
    <t>ls - 1.50 to 1.60 cr</t>
  </si>
  <si>
    <t>mca</t>
  </si>
  <si>
    <t>21.08.23</t>
  </si>
  <si>
    <t>rate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</si>
</sst>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572771</xdr:colOff>
      <xdr:row>45</xdr:row>
      <xdr:rowOff>144091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0EC0C71-B659-4C77-9951-755709107E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07171" cy="871659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601350</xdr:colOff>
      <xdr:row>51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51F9182-7B6B-4CE2-8FC8-BAB08C05FA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9135750" cy="86403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477508</xdr:colOff>
      <xdr:row>46</xdr:row>
      <xdr:rowOff>86933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99A7D0C-16A5-4A90-95D0-651BB2FA3B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011908" cy="865943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448929</xdr:colOff>
      <xdr:row>47</xdr:row>
      <xdr:rowOff>182177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22D3DCD-836F-48A1-95D0-1D6CAA7D8A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83329" cy="8611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315560</xdr:colOff>
      <xdr:row>52</xdr:row>
      <xdr:rowOff>29775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752E3DD-D7D7-4E3D-B2EE-A49FD10768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849960" cy="86022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448929</xdr:colOff>
      <xdr:row>45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DCA7F0A-2F6D-4647-ACCB-BBD634FE29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983329" cy="866896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48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127B537-D451-42A1-BF52-E21EC360B6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0963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47625</xdr:rowOff>
    </xdr:from>
    <xdr:to>
      <xdr:col>13</xdr:col>
      <xdr:colOff>238125</xdr:colOff>
      <xdr:row>48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FDF0CE1-4911-44D4-AE23-AF10CD781C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238125"/>
          <a:ext cx="7553325" cy="90678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50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33631FE-196A-48C4-9385-D6CDD3F2DE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3535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238125</xdr:colOff>
      <xdr:row>49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2F5D3B6-A045-4602-8B76-E1D3DFD5F9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53325" cy="92392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14</xdr:col>
      <xdr:colOff>238125</xdr:colOff>
      <xdr:row>51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D67F38-A1E5-49A2-9368-43582F35DD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381000"/>
          <a:ext cx="7553325" cy="94964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601350</xdr:colOff>
      <xdr:row>46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140421E-4F97-4C1F-B41F-918D5AF9E9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135750" cy="867848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401297</xdr:colOff>
      <xdr:row>45</xdr:row>
      <xdr:rowOff>125039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B53EA7-7052-4BB9-879B-404004E57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35697" cy="869753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391771</xdr:colOff>
      <xdr:row>45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44EEF5C-7BEF-42E4-B216-C573A721A2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26171" cy="864038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363192</xdr:colOff>
      <xdr:row>45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F944306-3EEA-47BC-9CF7-F427188E63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97592" cy="865943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553718</xdr:colOff>
      <xdr:row>45</xdr:row>
      <xdr:rowOff>86933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95AE08D-081B-434A-93EA-7D1E6997D5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88118" cy="86594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8"/>
  <sheetViews>
    <sheetView topLeftCell="E1" zoomScaleNormal="100" workbookViewId="0">
      <selection activeCell="J25" sqref="J2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9.57031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750</v>
      </c>
      <c r="C2" s="4">
        <f>B2*1.2</f>
        <v>900</v>
      </c>
      <c r="D2" s="4">
        <f t="shared" ref="D2:D13" si="2">C2*1.2</f>
        <v>1080</v>
      </c>
      <c r="E2" s="5">
        <f t="shared" ref="E2:E13" si="3">R2</f>
        <v>16500000</v>
      </c>
      <c r="F2" s="15">
        <f t="shared" ref="F2:F13" si="4">ROUND((E2/B2),0)</f>
        <v>22000</v>
      </c>
      <c r="G2" s="10">
        <f t="shared" ref="G2:G13" si="5">ROUND((E2/C2),0)</f>
        <v>18333</v>
      </c>
      <c r="H2" s="10">
        <f t="shared" ref="H2:H13" si="6">ROUND((E2/D2),0)</f>
        <v>15278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750</v>
      </c>
      <c r="R2" s="2">
        <v>16500000</v>
      </c>
      <c r="S2" s="8"/>
      <c r="T2" s="8"/>
    </row>
    <row r="3" spans="1:20" x14ac:dyDescent="0.25">
      <c r="A3" s="4">
        <f t="shared" si="0"/>
        <v>0</v>
      </c>
      <c r="B3" s="4">
        <f t="shared" si="1"/>
        <v>750</v>
      </c>
      <c r="C3" s="4">
        <f t="shared" ref="C3:C15" si="9">B3*1.2</f>
        <v>900</v>
      </c>
      <c r="D3" s="4">
        <f t="shared" si="2"/>
        <v>1080</v>
      </c>
      <c r="E3" s="5">
        <f t="shared" si="3"/>
        <v>14000000</v>
      </c>
      <c r="F3" s="10">
        <f t="shared" si="4"/>
        <v>18667</v>
      </c>
      <c r="G3" s="10">
        <f t="shared" si="5"/>
        <v>15556</v>
      </c>
      <c r="H3" s="10">
        <f t="shared" si="6"/>
        <v>12963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750</v>
      </c>
      <c r="R3" s="2">
        <v>14000000</v>
      </c>
      <c r="S3" s="8"/>
      <c r="T3" s="8"/>
    </row>
    <row r="4" spans="1:20" x14ac:dyDescent="0.25">
      <c r="A4" s="4">
        <f t="shared" si="0"/>
        <v>0</v>
      </c>
      <c r="B4" s="4">
        <f t="shared" si="1"/>
        <v>750</v>
      </c>
      <c r="C4" s="4">
        <f t="shared" si="9"/>
        <v>900</v>
      </c>
      <c r="D4" s="4">
        <f t="shared" si="2"/>
        <v>1080</v>
      </c>
      <c r="E4" s="5">
        <f t="shared" si="3"/>
        <v>15500000</v>
      </c>
      <c r="F4" s="15">
        <f t="shared" si="4"/>
        <v>20667</v>
      </c>
      <c r="G4" s="10">
        <f t="shared" si="5"/>
        <v>17222</v>
      </c>
      <c r="H4" s="10">
        <f t="shared" si="6"/>
        <v>14352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750</v>
      </c>
      <c r="R4" s="2">
        <v>15500000</v>
      </c>
      <c r="S4" s="8"/>
      <c r="T4" s="8"/>
    </row>
    <row r="5" spans="1:20" x14ac:dyDescent="0.25">
      <c r="A5" s="4">
        <f t="shared" si="0"/>
        <v>0</v>
      </c>
      <c r="B5" s="4">
        <f t="shared" si="1"/>
        <v>750</v>
      </c>
      <c r="C5" s="4">
        <f t="shared" si="9"/>
        <v>900</v>
      </c>
      <c r="D5" s="4">
        <f t="shared" si="2"/>
        <v>1080</v>
      </c>
      <c r="E5" s="5">
        <f t="shared" si="3"/>
        <v>14200000</v>
      </c>
      <c r="F5" s="10">
        <f t="shared" si="4"/>
        <v>18933</v>
      </c>
      <c r="G5" s="10">
        <f t="shared" si="5"/>
        <v>15778</v>
      </c>
      <c r="H5" s="10">
        <f t="shared" si="6"/>
        <v>13148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750</v>
      </c>
      <c r="R5" s="2">
        <v>14200000</v>
      </c>
      <c r="S5" s="8"/>
      <c r="T5" s="8"/>
    </row>
    <row r="6" spans="1:20" x14ac:dyDescent="0.25">
      <c r="A6" s="4">
        <f t="shared" si="0"/>
        <v>0</v>
      </c>
      <c r="B6" s="4">
        <f t="shared" si="1"/>
        <v>700</v>
      </c>
      <c r="C6" s="4">
        <f t="shared" si="9"/>
        <v>840</v>
      </c>
      <c r="D6" s="4">
        <f t="shared" si="2"/>
        <v>1008</v>
      </c>
      <c r="E6" s="5">
        <f t="shared" si="3"/>
        <v>14000000</v>
      </c>
      <c r="F6" s="10">
        <f t="shared" si="4"/>
        <v>20000</v>
      </c>
      <c r="G6" s="10">
        <f t="shared" si="5"/>
        <v>16667</v>
      </c>
      <c r="H6" s="10">
        <f t="shared" si="6"/>
        <v>13889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700</v>
      </c>
      <c r="R6" s="2">
        <v>14000000</v>
      </c>
      <c r="S6" s="8"/>
      <c r="T6" s="8"/>
    </row>
    <row r="7" spans="1:20" x14ac:dyDescent="0.25">
      <c r="A7" s="4">
        <f t="shared" si="0"/>
        <v>0</v>
      </c>
      <c r="B7" s="4">
        <f t="shared" si="1"/>
        <v>632.47</v>
      </c>
      <c r="C7" s="4">
        <f t="shared" si="9"/>
        <v>758.96400000000006</v>
      </c>
      <c r="D7" s="4">
        <f t="shared" si="2"/>
        <v>910.7568</v>
      </c>
      <c r="E7" s="5">
        <f t="shared" si="3"/>
        <v>14400000</v>
      </c>
      <c r="F7" s="10">
        <f t="shared" si="4"/>
        <v>22768</v>
      </c>
      <c r="G7" s="10">
        <f t="shared" si="5"/>
        <v>18973</v>
      </c>
      <c r="H7" s="10">
        <f t="shared" si="6"/>
        <v>15811</v>
      </c>
      <c r="I7" s="4" t="e">
        <f>#REF!</f>
        <v>#REF!</v>
      </c>
      <c r="J7" s="4" t="str">
        <f t="shared" si="7"/>
        <v>11.01.24</v>
      </c>
      <c r="O7">
        <v>0</v>
      </c>
      <c r="P7">
        <f t="shared" si="8"/>
        <v>0</v>
      </c>
      <c r="Q7">
        <v>632.47</v>
      </c>
      <c r="R7" s="2">
        <v>14400000</v>
      </c>
      <c r="S7" s="8" t="s">
        <v>24</v>
      </c>
      <c r="T7" s="8">
        <v>16</v>
      </c>
    </row>
    <row r="8" spans="1:20" x14ac:dyDescent="0.25">
      <c r="A8" s="4">
        <f t="shared" si="0"/>
        <v>0</v>
      </c>
      <c r="B8" s="4">
        <f t="shared" si="1"/>
        <v>640.30999999999995</v>
      </c>
      <c r="C8" s="4">
        <f t="shared" si="9"/>
        <v>768.37199999999996</v>
      </c>
      <c r="D8" s="4">
        <f t="shared" si="2"/>
        <v>922.04639999999995</v>
      </c>
      <c r="E8" s="5">
        <f t="shared" si="3"/>
        <v>12000000</v>
      </c>
      <c r="F8" s="15">
        <f t="shared" si="4"/>
        <v>18741</v>
      </c>
      <c r="G8" s="10">
        <f t="shared" si="5"/>
        <v>15617</v>
      </c>
      <c r="H8" s="10">
        <f t="shared" si="6"/>
        <v>13015</v>
      </c>
      <c r="I8" s="4" t="e">
        <f>#REF!</f>
        <v>#REF!</v>
      </c>
      <c r="J8" s="4" t="str">
        <f t="shared" si="7"/>
        <v>07.11.23</v>
      </c>
      <c r="O8">
        <v>0</v>
      </c>
      <c r="P8">
        <f t="shared" si="8"/>
        <v>0</v>
      </c>
      <c r="Q8">
        <v>640.30999999999995</v>
      </c>
      <c r="R8" s="2">
        <v>12000000</v>
      </c>
      <c r="S8" s="8" t="s">
        <v>25</v>
      </c>
      <c r="T8" s="8">
        <v>17</v>
      </c>
    </row>
    <row r="9" spans="1:20" x14ac:dyDescent="0.25">
      <c r="A9" s="4">
        <f t="shared" si="0"/>
        <v>0</v>
      </c>
      <c r="B9" s="4">
        <f t="shared" si="1"/>
        <v>1419.2118720000001</v>
      </c>
      <c r="C9" s="4">
        <f t="shared" si="9"/>
        <v>1703.0542464</v>
      </c>
      <c r="D9" s="4">
        <f t="shared" si="2"/>
        <v>2043.6650956799999</v>
      </c>
      <c r="E9" s="5">
        <f t="shared" si="3"/>
        <v>18500000</v>
      </c>
      <c r="F9" s="10">
        <f t="shared" si="4"/>
        <v>13035</v>
      </c>
      <c r="G9" s="10">
        <f t="shared" si="5"/>
        <v>10863</v>
      </c>
      <c r="H9" s="10">
        <f t="shared" si="6"/>
        <v>9052</v>
      </c>
      <c r="I9" s="4" t="e">
        <f>#REF!</f>
        <v>#REF!</v>
      </c>
      <c r="J9" s="4" t="str">
        <f t="shared" si="7"/>
        <v>07.06.24</v>
      </c>
      <c r="O9">
        <v>0</v>
      </c>
      <c r="P9">
        <f t="shared" si="8"/>
        <v>0</v>
      </c>
      <c r="Q9">
        <f>131.848*10.764</f>
        <v>1419.2118720000001</v>
      </c>
      <c r="R9" s="2">
        <v>18500000</v>
      </c>
      <c r="S9" s="8" t="s">
        <v>26</v>
      </c>
      <c r="T9" s="8">
        <v>20</v>
      </c>
    </row>
    <row r="10" spans="1:20" x14ac:dyDescent="0.25">
      <c r="A10" s="4">
        <f t="shared" si="0"/>
        <v>0</v>
      </c>
      <c r="B10" s="4">
        <f t="shared" si="1"/>
        <v>589.99</v>
      </c>
      <c r="C10" s="4">
        <f t="shared" si="9"/>
        <v>707.98799999999994</v>
      </c>
      <c r="D10" s="4">
        <f t="shared" si="2"/>
        <v>849.58559999999989</v>
      </c>
      <c r="E10" s="5">
        <f t="shared" si="3"/>
        <v>8500000</v>
      </c>
      <c r="F10" s="10">
        <f t="shared" si="4"/>
        <v>14407</v>
      </c>
      <c r="G10" s="10">
        <f t="shared" si="5"/>
        <v>12006</v>
      </c>
      <c r="H10" s="10">
        <f t="shared" si="6"/>
        <v>10005</v>
      </c>
      <c r="I10" s="4" t="e">
        <f>#REF!</f>
        <v>#REF!</v>
      </c>
      <c r="J10" s="4" t="str">
        <f t="shared" si="7"/>
        <v>31.03.24</v>
      </c>
      <c r="O10">
        <v>0</v>
      </c>
      <c r="P10">
        <f t="shared" si="8"/>
        <v>0</v>
      </c>
      <c r="Q10">
        <v>589.99</v>
      </c>
      <c r="R10" s="2">
        <v>8500000</v>
      </c>
      <c r="S10" s="8" t="s">
        <v>27</v>
      </c>
      <c r="T10" s="8">
        <v>7</v>
      </c>
    </row>
    <row r="11" spans="1:20" x14ac:dyDescent="0.25">
      <c r="A11" s="4">
        <f t="shared" si="0"/>
        <v>0</v>
      </c>
      <c r="B11" s="4">
        <f t="shared" si="1"/>
        <v>831.55</v>
      </c>
      <c r="C11" s="4">
        <f t="shared" si="9"/>
        <v>997.8599999999999</v>
      </c>
      <c r="D11" s="4">
        <f t="shared" si="2"/>
        <v>1197.4319999999998</v>
      </c>
      <c r="E11" s="5">
        <f t="shared" si="3"/>
        <v>17200000</v>
      </c>
      <c r="F11" s="15">
        <f t="shared" si="4"/>
        <v>20684</v>
      </c>
      <c r="G11" s="10">
        <f t="shared" si="5"/>
        <v>17237</v>
      </c>
      <c r="H11" s="10">
        <f t="shared" si="6"/>
        <v>14364</v>
      </c>
      <c r="I11" s="4" t="e">
        <f>#REF!</f>
        <v>#REF!</v>
      </c>
      <c r="J11" s="4" t="str">
        <f t="shared" si="7"/>
        <v>21.08.23</v>
      </c>
      <c r="O11">
        <v>0</v>
      </c>
      <c r="P11">
        <f t="shared" si="8"/>
        <v>0</v>
      </c>
      <c r="Q11">
        <v>831.55</v>
      </c>
      <c r="R11" s="2">
        <v>17200000</v>
      </c>
      <c r="S11" s="8" t="s">
        <v>30</v>
      </c>
      <c r="T11" s="8"/>
    </row>
    <row r="12" spans="1:20" x14ac:dyDescent="0.25">
      <c r="A12" s="4">
        <f t="shared" si="0"/>
        <v>0</v>
      </c>
      <c r="B12" s="4">
        <f t="shared" si="1"/>
        <v>750</v>
      </c>
      <c r="C12" s="4">
        <f t="shared" si="9"/>
        <v>900</v>
      </c>
      <c r="D12" s="4">
        <f t="shared" si="2"/>
        <v>1080</v>
      </c>
      <c r="E12" s="5">
        <f t="shared" si="3"/>
        <v>12500000</v>
      </c>
      <c r="F12" s="10">
        <f t="shared" si="4"/>
        <v>16667</v>
      </c>
      <c r="G12" s="10">
        <f t="shared" si="5"/>
        <v>13889</v>
      </c>
      <c r="H12" s="10">
        <f t="shared" si="6"/>
        <v>11574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v>750</v>
      </c>
      <c r="R12" s="2">
        <v>12500000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748</v>
      </c>
      <c r="C13" s="4">
        <f t="shared" si="9"/>
        <v>897.6</v>
      </c>
      <c r="D13" s="4">
        <f t="shared" si="2"/>
        <v>1077.1199999999999</v>
      </c>
      <c r="E13" s="5">
        <f t="shared" si="3"/>
        <v>14500000</v>
      </c>
      <c r="F13" s="10">
        <f t="shared" si="4"/>
        <v>19385</v>
      </c>
      <c r="G13" s="10">
        <f t="shared" si="5"/>
        <v>16154</v>
      </c>
      <c r="H13" s="10">
        <f t="shared" si="6"/>
        <v>13462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0">O13/1.2</f>
        <v>0</v>
      </c>
      <c r="Q13">
        <v>748</v>
      </c>
      <c r="R13" s="2">
        <v>14500000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796</v>
      </c>
      <c r="C14" s="4">
        <f t="shared" si="9"/>
        <v>955.19999999999993</v>
      </c>
      <c r="D14" s="4">
        <f t="shared" ref="D14:D15" si="11">C14*1.2</f>
        <v>1146.2399999999998</v>
      </c>
      <c r="E14" s="5">
        <f t="shared" ref="E14:E15" si="12">R14</f>
        <v>14000000</v>
      </c>
      <c r="F14" s="10">
        <f t="shared" ref="F14:F15" si="13">ROUND((E14/B14),0)</f>
        <v>17588</v>
      </c>
      <c r="G14" s="10">
        <f t="shared" ref="G14:G15" si="14">ROUND((E14/C14),0)</f>
        <v>14657</v>
      </c>
      <c r="H14" s="10">
        <f t="shared" ref="H14:H15" si="15">ROUND((E14/D14),0)</f>
        <v>12214</v>
      </c>
      <c r="I14" s="4" t="e">
        <f>#REF!</f>
        <v>#REF!</v>
      </c>
      <c r="J14" s="4">
        <f t="shared" ref="J14:J15" si="16">S14</f>
        <v>0</v>
      </c>
      <c r="O14">
        <v>0</v>
      </c>
      <c r="P14">
        <f t="shared" ref="P14:P16" si="17">O14/1.2</f>
        <v>0</v>
      </c>
      <c r="Q14">
        <v>796</v>
      </c>
      <c r="R14" s="2">
        <v>14000000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799</v>
      </c>
      <c r="C15" s="4">
        <f t="shared" si="9"/>
        <v>958.8</v>
      </c>
      <c r="D15" s="4">
        <f t="shared" si="11"/>
        <v>1150.56</v>
      </c>
      <c r="E15" s="5">
        <f t="shared" si="12"/>
        <v>15500000</v>
      </c>
      <c r="F15" s="10">
        <f t="shared" si="13"/>
        <v>19399</v>
      </c>
      <c r="G15" s="4">
        <f t="shared" si="14"/>
        <v>16166</v>
      </c>
      <c r="H15" s="4">
        <f t="shared" si="15"/>
        <v>13472</v>
      </c>
      <c r="I15" s="4" t="e">
        <f>#REF!</f>
        <v>#REF!</v>
      </c>
      <c r="J15" s="4">
        <f t="shared" si="16"/>
        <v>0</v>
      </c>
      <c r="O15">
        <v>0</v>
      </c>
      <c r="P15">
        <f t="shared" si="17"/>
        <v>0</v>
      </c>
      <c r="Q15">
        <v>799</v>
      </c>
      <c r="R15" s="2">
        <v>15500000</v>
      </c>
      <c r="S15" s="8"/>
      <c r="T15" s="8"/>
    </row>
    <row r="16" spans="1:20" x14ac:dyDescent="0.25">
      <c r="A16" s="4">
        <f t="shared" ref="A16:A21" si="18">N16</f>
        <v>0</v>
      </c>
      <c r="B16" s="4">
        <f t="shared" ref="B16:B21" si="19">Q16</f>
        <v>700</v>
      </c>
      <c r="C16" s="4">
        <f t="shared" ref="C16:C21" si="20">B16*1.2</f>
        <v>840</v>
      </c>
      <c r="D16" s="4">
        <f t="shared" ref="D16:D21" si="21">C16*1.2</f>
        <v>1008</v>
      </c>
      <c r="E16" s="5">
        <f t="shared" ref="E16:E21" si="22">R16</f>
        <v>18500000</v>
      </c>
      <c r="F16" s="10">
        <f t="shared" ref="F16:F21" si="23">ROUND((E16/B16),0)</f>
        <v>26429</v>
      </c>
      <c r="G16" s="4">
        <f t="shared" ref="G16:G21" si="24">ROUND((E16/C16),0)</f>
        <v>22024</v>
      </c>
      <c r="H16" s="4">
        <f t="shared" ref="H16:H21" si="25">ROUND((E16/D16),0)</f>
        <v>18353</v>
      </c>
      <c r="I16" s="4" t="e">
        <f>#REF!</f>
        <v>#REF!</v>
      </c>
      <c r="J16" s="4">
        <f t="shared" ref="J16:J21" si="26">S16</f>
        <v>0</v>
      </c>
      <c r="O16">
        <v>0</v>
      </c>
      <c r="P16">
        <f t="shared" si="17"/>
        <v>0</v>
      </c>
      <c r="Q16">
        <v>700</v>
      </c>
      <c r="R16" s="2">
        <v>18500000</v>
      </c>
      <c r="S16" s="8"/>
      <c r="T16" s="8"/>
    </row>
    <row r="17" spans="1:24" x14ac:dyDescent="0.25">
      <c r="A17" s="4">
        <f t="shared" si="18"/>
        <v>0</v>
      </c>
      <c r="B17" s="4">
        <f t="shared" si="19"/>
        <v>0</v>
      </c>
      <c r="C17" s="4">
        <f t="shared" si="20"/>
        <v>0</v>
      </c>
      <c r="D17" s="4">
        <f t="shared" si="21"/>
        <v>0</v>
      </c>
      <c r="E17" s="5">
        <f t="shared" si="22"/>
        <v>0</v>
      </c>
      <c r="F17" s="10" t="e">
        <f t="shared" si="23"/>
        <v>#DIV/0!</v>
      </c>
      <c r="G17" s="4" t="e">
        <f t="shared" si="24"/>
        <v>#DIV/0!</v>
      </c>
      <c r="H17" s="4" t="e">
        <f t="shared" si="25"/>
        <v>#DIV/0!</v>
      </c>
      <c r="I17" s="4" t="e">
        <f>#REF!</f>
        <v>#REF!</v>
      </c>
      <c r="J17" s="4">
        <f t="shared" si="26"/>
        <v>0</v>
      </c>
      <c r="O17">
        <v>0</v>
      </c>
      <c r="P17">
        <f t="shared" ref="P16:P21" si="27">O17/1.2</f>
        <v>0</v>
      </c>
      <c r="Q17">
        <f t="shared" ref="Q16:Q21" si="28">P17/1.2</f>
        <v>0</v>
      </c>
      <c r="R17" s="2">
        <v>0</v>
      </c>
      <c r="S17" s="8"/>
      <c r="T17" s="8"/>
    </row>
    <row r="18" spans="1:24" x14ac:dyDescent="0.25">
      <c r="A18" s="4">
        <f t="shared" si="18"/>
        <v>0</v>
      </c>
      <c r="B18" s="4">
        <f t="shared" si="19"/>
        <v>0</v>
      </c>
      <c r="C18" s="4">
        <f t="shared" si="20"/>
        <v>0</v>
      </c>
      <c r="D18" s="4">
        <f t="shared" si="21"/>
        <v>0</v>
      </c>
      <c r="E18" s="5">
        <f t="shared" si="22"/>
        <v>0</v>
      </c>
      <c r="F18" s="10" t="e">
        <f t="shared" si="23"/>
        <v>#DIV/0!</v>
      </c>
      <c r="G18" s="4" t="e">
        <f t="shared" si="24"/>
        <v>#DIV/0!</v>
      </c>
      <c r="H18" s="4" t="e">
        <f t="shared" si="25"/>
        <v>#DIV/0!</v>
      </c>
      <c r="I18" s="4" t="e">
        <f>#REF!</f>
        <v>#REF!</v>
      </c>
      <c r="J18" s="4">
        <f t="shared" si="26"/>
        <v>0</v>
      </c>
      <c r="O18">
        <v>0</v>
      </c>
      <c r="P18">
        <f t="shared" si="27"/>
        <v>0</v>
      </c>
      <c r="Q18">
        <f t="shared" si="28"/>
        <v>0</v>
      </c>
      <c r="R18" s="2">
        <v>0</v>
      </c>
      <c r="S18" s="8"/>
      <c r="T18" s="8"/>
    </row>
    <row r="19" spans="1:24" x14ac:dyDescent="0.25">
      <c r="A19" s="4">
        <f t="shared" si="18"/>
        <v>0</v>
      </c>
      <c r="B19" s="4">
        <f t="shared" si="19"/>
        <v>0</v>
      </c>
      <c r="C19" s="4">
        <f t="shared" si="20"/>
        <v>0</v>
      </c>
      <c r="D19" s="4">
        <f t="shared" si="21"/>
        <v>0</v>
      </c>
      <c r="E19" s="5">
        <f t="shared" si="22"/>
        <v>0</v>
      </c>
      <c r="F19" s="10" t="e">
        <f t="shared" si="23"/>
        <v>#DIV/0!</v>
      </c>
      <c r="G19" s="4" t="e">
        <f t="shared" si="24"/>
        <v>#DIV/0!</v>
      </c>
      <c r="H19" s="4" t="e">
        <f t="shared" si="25"/>
        <v>#DIV/0!</v>
      </c>
      <c r="I19" s="4" t="e">
        <f>#REF!</f>
        <v>#REF!</v>
      </c>
      <c r="J19" s="4">
        <f t="shared" si="26"/>
        <v>0</v>
      </c>
      <c r="O19">
        <v>0</v>
      </c>
      <c r="P19">
        <f t="shared" si="27"/>
        <v>0</v>
      </c>
      <c r="Q19">
        <f t="shared" si="28"/>
        <v>0</v>
      </c>
      <c r="R19" s="2">
        <v>0</v>
      </c>
      <c r="S19" s="8"/>
      <c r="T19" s="8"/>
    </row>
    <row r="20" spans="1:24" x14ac:dyDescent="0.25">
      <c r="A20" s="4">
        <f t="shared" si="18"/>
        <v>0</v>
      </c>
      <c r="B20" s="4">
        <f t="shared" si="19"/>
        <v>0</v>
      </c>
      <c r="C20" s="4">
        <f t="shared" si="20"/>
        <v>0</v>
      </c>
      <c r="D20" s="4">
        <f t="shared" si="21"/>
        <v>0</v>
      </c>
      <c r="E20" s="5">
        <f t="shared" si="22"/>
        <v>0</v>
      </c>
      <c r="F20" s="10" t="e">
        <f t="shared" si="23"/>
        <v>#DIV/0!</v>
      </c>
      <c r="G20" s="4" t="e">
        <f t="shared" si="24"/>
        <v>#DIV/0!</v>
      </c>
      <c r="H20" s="4" t="e">
        <f t="shared" si="25"/>
        <v>#DIV/0!</v>
      </c>
      <c r="I20" s="4" t="e">
        <f>#REF!</f>
        <v>#REF!</v>
      </c>
      <c r="J20" s="4">
        <f t="shared" si="26"/>
        <v>0</v>
      </c>
      <c r="O20">
        <v>0</v>
      </c>
      <c r="P20">
        <f t="shared" si="27"/>
        <v>0</v>
      </c>
      <c r="Q20">
        <f t="shared" si="28"/>
        <v>0</v>
      </c>
      <c r="R20" s="2">
        <v>0</v>
      </c>
      <c r="S20" s="8"/>
      <c r="T20" s="8"/>
    </row>
    <row r="21" spans="1:24" x14ac:dyDescent="0.25">
      <c r="A21" s="4">
        <f t="shared" si="18"/>
        <v>0</v>
      </c>
      <c r="B21" s="4">
        <f t="shared" si="19"/>
        <v>0</v>
      </c>
      <c r="C21" s="4">
        <f t="shared" si="20"/>
        <v>0</v>
      </c>
      <c r="D21" s="4">
        <f t="shared" si="21"/>
        <v>0</v>
      </c>
      <c r="E21" s="5">
        <f t="shared" si="22"/>
        <v>0</v>
      </c>
      <c r="F21" s="10" t="e">
        <f t="shared" si="23"/>
        <v>#DIV/0!</v>
      </c>
      <c r="G21" s="4" t="e">
        <f t="shared" si="24"/>
        <v>#DIV/0!</v>
      </c>
      <c r="H21" s="4" t="e">
        <f t="shared" si="25"/>
        <v>#DIV/0!</v>
      </c>
      <c r="I21" s="4" t="e">
        <f>#REF!</f>
        <v>#REF!</v>
      </c>
      <c r="J21" s="4">
        <f t="shared" si="26"/>
        <v>0</v>
      </c>
      <c r="O21">
        <v>0</v>
      </c>
      <c r="P21">
        <f t="shared" si="27"/>
        <v>0</v>
      </c>
      <c r="Q21">
        <f t="shared" si="28"/>
        <v>0</v>
      </c>
      <c r="R21" s="2">
        <v>0</v>
      </c>
      <c r="S21" s="8"/>
      <c r="T21" s="8"/>
    </row>
    <row r="22" spans="1:24" x14ac:dyDescent="0.25">
      <c r="A22" s="4"/>
      <c r="B22" s="4"/>
      <c r="C22" s="4"/>
      <c r="D22" s="4"/>
      <c r="E22" s="5"/>
      <c r="F22" s="10"/>
      <c r="G22" s="4"/>
      <c r="H22" s="4"/>
      <c r="I22" s="4"/>
      <c r="J22" s="4"/>
      <c r="R22" s="2"/>
      <c r="S22" s="8"/>
      <c r="T22" s="8"/>
    </row>
    <row r="24" spans="1:24" x14ac:dyDescent="0.25">
      <c r="H24" t="s">
        <v>13</v>
      </c>
    </row>
    <row r="25" spans="1:24" x14ac:dyDescent="0.25">
      <c r="H25" t="s">
        <v>22</v>
      </c>
      <c r="I25">
        <v>632</v>
      </c>
      <c r="J25">
        <f>J26/I25</f>
        <v>1.2013271202531643</v>
      </c>
    </row>
    <row r="26" spans="1:24" x14ac:dyDescent="0.25">
      <c r="H26" t="s">
        <v>19</v>
      </c>
      <c r="I26">
        <v>759</v>
      </c>
      <c r="J26">
        <f>70.535*10.764</f>
        <v>759.23873999999989</v>
      </c>
      <c r="N26" t="s">
        <v>20</v>
      </c>
    </row>
    <row r="27" spans="1:24" x14ac:dyDescent="0.25">
      <c r="H27" t="s">
        <v>31</v>
      </c>
      <c r="I27">
        <v>20800</v>
      </c>
    </row>
    <row r="28" spans="1:24" x14ac:dyDescent="0.25">
      <c r="H28" t="s">
        <v>21</v>
      </c>
      <c r="I28">
        <f>I27*I25</f>
        <v>13145600</v>
      </c>
    </row>
    <row r="29" spans="1:24" x14ac:dyDescent="0.25">
      <c r="G29" s="6"/>
      <c r="H29" s="6"/>
    </row>
    <row r="31" spans="1:24" x14ac:dyDescent="0.25">
      <c r="J31" t="s">
        <v>23</v>
      </c>
      <c r="P31" s="11"/>
      <c r="Q31" s="11" t="s">
        <v>29</v>
      </c>
      <c r="R31" s="13"/>
      <c r="T31" s="11"/>
      <c r="U31" s="11"/>
      <c r="V31" s="11"/>
      <c r="W31" s="11"/>
      <c r="X31" s="11"/>
    </row>
    <row r="32" spans="1:24" x14ac:dyDescent="0.25">
      <c r="I32" t="s">
        <v>14</v>
      </c>
      <c r="P32" s="11"/>
      <c r="Q32" s="14">
        <v>10.95</v>
      </c>
      <c r="R32" s="14">
        <v>19.04</v>
      </c>
      <c r="S32">
        <f>R32*Q32</f>
        <v>208.48799999999997</v>
      </c>
      <c r="T32" s="14"/>
      <c r="U32" s="14"/>
      <c r="V32" s="11"/>
      <c r="W32" s="11"/>
      <c r="X32" s="11"/>
    </row>
    <row r="33" spans="8:24" customFormat="1" x14ac:dyDescent="0.25">
      <c r="H33">
        <f>J33*1.2</f>
        <v>13800000</v>
      </c>
      <c r="I33" t="s">
        <v>15</v>
      </c>
      <c r="J33">
        <v>11500000</v>
      </c>
      <c r="O33" t="s">
        <v>28</v>
      </c>
      <c r="P33" s="11"/>
      <c r="Q33" s="11">
        <v>6.96</v>
      </c>
      <c r="R33" s="11">
        <v>3.83</v>
      </c>
      <c r="S33">
        <f t="shared" ref="S33:S45" si="29">R33*Q33</f>
        <v>26.6568</v>
      </c>
      <c r="T33" s="11"/>
      <c r="U33" s="11"/>
      <c r="V33" s="11"/>
      <c r="W33" s="11"/>
      <c r="X33" s="11"/>
    </row>
    <row r="34" spans="8:24" customFormat="1" x14ac:dyDescent="0.25">
      <c r="I34" t="s">
        <v>16</v>
      </c>
      <c r="J34">
        <v>805000</v>
      </c>
      <c r="P34" s="11"/>
      <c r="Q34" s="11">
        <v>8.94</v>
      </c>
      <c r="R34" s="11">
        <v>8.2799999999999994</v>
      </c>
      <c r="S34">
        <f t="shared" si="29"/>
        <v>74.023199999999989</v>
      </c>
      <c r="T34" s="11"/>
      <c r="U34" s="11"/>
      <c r="V34" s="11"/>
      <c r="W34" s="11"/>
      <c r="X34" s="11"/>
    </row>
    <row r="35" spans="8:24" customFormat="1" x14ac:dyDescent="0.25">
      <c r="I35" t="s">
        <v>17</v>
      </c>
      <c r="J35">
        <v>30000</v>
      </c>
      <c r="P35" s="11"/>
      <c r="Q35" s="11">
        <v>2</v>
      </c>
      <c r="R35" s="12">
        <v>4</v>
      </c>
      <c r="S35">
        <f t="shared" si="29"/>
        <v>8</v>
      </c>
      <c r="T35" s="12"/>
      <c r="U35" s="12"/>
      <c r="V35" s="11"/>
      <c r="W35" s="11"/>
      <c r="X35" s="11"/>
    </row>
    <row r="36" spans="8:24" customFormat="1" x14ac:dyDescent="0.25">
      <c r="J36">
        <f>SUM(J33:J35)</f>
        <v>12335000</v>
      </c>
      <c r="O36">
        <f>J33*1.2</f>
        <v>13800000</v>
      </c>
      <c r="P36" s="11"/>
      <c r="Q36" s="11">
        <v>9.02</v>
      </c>
      <c r="R36" s="11">
        <v>11.03</v>
      </c>
      <c r="S36">
        <f t="shared" si="29"/>
        <v>99.490599999999986</v>
      </c>
      <c r="T36" s="11"/>
      <c r="U36" s="11"/>
      <c r="V36" s="11"/>
      <c r="W36" s="11"/>
      <c r="X36" s="11"/>
    </row>
    <row r="37" spans="8:24" customFormat="1" x14ac:dyDescent="0.25">
      <c r="I37" t="s">
        <v>18</v>
      </c>
      <c r="J37">
        <v>7674640</v>
      </c>
      <c r="P37" s="11"/>
      <c r="Q37" s="11">
        <v>10.76</v>
      </c>
      <c r="R37" s="11">
        <v>2.87</v>
      </c>
      <c r="S37">
        <f t="shared" si="29"/>
        <v>30.8812</v>
      </c>
      <c r="T37" s="11"/>
      <c r="U37" s="11"/>
      <c r="V37" s="11"/>
      <c r="W37" s="11"/>
      <c r="X37" s="11"/>
    </row>
    <row r="38" spans="8:24" customFormat="1" x14ac:dyDescent="0.25">
      <c r="P38" s="11"/>
      <c r="Q38" s="11">
        <v>11</v>
      </c>
      <c r="R38" s="11">
        <v>12</v>
      </c>
      <c r="S38">
        <f t="shared" si="29"/>
        <v>132</v>
      </c>
      <c r="T38" s="11"/>
      <c r="U38" s="11"/>
      <c r="V38" s="11"/>
      <c r="W38" s="11"/>
      <c r="X38" s="11"/>
    </row>
    <row r="39" spans="8:24" customFormat="1" x14ac:dyDescent="0.25">
      <c r="P39" s="11"/>
      <c r="Q39" s="11">
        <v>4.5</v>
      </c>
      <c r="R39" s="11">
        <v>4.84</v>
      </c>
      <c r="S39">
        <f t="shared" si="29"/>
        <v>21.78</v>
      </c>
      <c r="T39" s="11"/>
      <c r="U39" s="11"/>
      <c r="V39" s="11"/>
      <c r="W39" s="11"/>
      <c r="X39" s="11"/>
    </row>
    <row r="40" spans="8:24" customFormat="1" x14ac:dyDescent="0.25">
      <c r="P40" s="11"/>
      <c r="Q40" s="11"/>
      <c r="R40" s="11"/>
      <c r="S40">
        <f>SUM(S32:S39)</f>
        <v>601.31979999999987</v>
      </c>
      <c r="T40" s="11"/>
      <c r="U40" s="11"/>
      <c r="V40" s="11"/>
      <c r="W40" s="11"/>
      <c r="X40" s="11"/>
    </row>
    <row r="41" spans="8:24" customFormat="1" x14ac:dyDescent="0.25">
      <c r="Q41" s="11"/>
      <c r="R41" s="11"/>
      <c r="S41">
        <f t="shared" si="29"/>
        <v>0</v>
      </c>
    </row>
    <row r="42" spans="8:24" customFormat="1" x14ac:dyDescent="0.25">
      <c r="Q42" s="11">
        <v>2</v>
      </c>
      <c r="R42" s="11">
        <v>8</v>
      </c>
      <c r="S42">
        <f t="shared" si="29"/>
        <v>16</v>
      </c>
      <c r="T42" s="6"/>
    </row>
    <row r="43" spans="8:24" customFormat="1" x14ac:dyDescent="0.25">
      <c r="P43" s="11"/>
      <c r="Q43" s="11">
        <v>2</v>
      </c>
      <c r="R43" s="11">
        <v>9</v>
      </c>
      <c r="S43">
        <f t="shared" si="29"/>
        <v>18</v>
      </c>
    </row>
    <row r="44" spans="8:24" customFormat="1" x14ac:dyDescent="0.25">
      <c r="Q44" s="11">
        <v>2</v>
      </c>
      <c r="R44" s="11">
        <v>11</v>
      </c>
      <c r="S44">
        <f t="shared" si="29"/>
        <v>22</v>
      </c>
    </row>
    <row r="45" spans="8:24" customFormat="1" x14ac:dyDescent="0.25">
      <c r="Q45" s="11">
        <v>5</v>
      </c>
      <c r="R45" s="11">
        <v>8</v>
      </c>
      <c r="S45">
        <f t="shared" si="29"/>
        <v>40</v>
      </c>
    </row>
    <row r="46" spans="8:24" customFormat="1" x14ac:dyDescent="0.25">
      <c r="S46">
        <f>SUM(S41:S45)</f>
        <v>96</v>
      </c>
    </row>
    <row r="47" spans="8:24" customFormat="1" x14ac:dyDescent="0.25">
      <c r="S47">
        <f>S46+S40</f>
        <v>697.31979999999987</v>
      </c>
    </row>
    <row r="48" spans="8:24" customFormat="1" x14ac:dyDescent="0.25">
      <c r="S48">
        <f>S47-I25</f>
        <v>65.319799999999873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9C89E0-95DA-4C81-8190-F6274DD98699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4"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tabSelected="1" workbookViewId="0">
      <selection activeCell="R23" sqref="R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237466-0474-456D-80F7-4E6D3783D5B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FF7B47-AB14-4BDB-9276-ED9B5C3ED3A6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AF6A83-506C-4862-BDC3-ED7BF5E83A24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F085FC-329E-41D3-B8C7-81293099F7F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Sheet14</vt:lpstr>
      <vt:lpstr>Sheet15</vt:lpstr>
      <vt:lpstr>Sheet16</vt:lpstr>
      <vt:lpstr>Sheet13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2024-11-30T06:02:27Z</dcterms:modified>
</cp:coreProperties>
</file>