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IFB BKC\Permeshwar Fashions Impex Pvt. Ltd\"/>
    </mc:Choice>
  </mc:AlternateContent>
  <xr:revisionPtr revIDLastSave="0" documentId="13_ncr:1_{9B2DCB59-A552-4F27-9927-B2D5B87B7A0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6" i="23" l="1"/>
  <c r="K16" i="23"/>
  <c r="J16" i="23"/>
  <c r="I16" i="23"/>
  <c r="H16" i="23"/>
  <c r="G16" i="23"/>
  <c r="F16" i="23"/>
  <c r="C16" i="23"/>
  <c r="O23" i="23" l="1"/>
  <c r="L84" i="23"/>
  <c r="L23" i="23"/>
  <c r="L10" i="23"/>
  <c r="L11" i="23" s="1"/>
  <c r="L7" i="23"/>
  <c r="L8" i="23" s="1"/>
  <c r="L6" i="23"/>
  <c r="L5" i="23"/>
  <c r="L14" i="23" s="1"/>
  <c r="I84" i="23"/>
  <c r="I23" i="23"/>
  <c r="I10" i="23"/>
  <c r="I11" i="23" s="1"/>
  <c r="I8" i="23"/>
  <c r="I7" i="23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L12" i="23" l="1"/>
  <c r="L13" i="23" s="1"/>
  <c r="L19" i="23" s="1"/>
  <c r="I12" i="23"/>
  <c r="I13" i="23" s="1"/>
  <c r="I19" i="23" s="1"/>
  <c r="F12" i="23"/>
  <c r="F13" i="23" s="1"/>
  <c r="F19" i="23" s="1"/>
  <c r="P3" i="4"/>
  <c r="L20" i="23" l="1"/>
  <c r="L25" i="23"/>
  <c r="L21" i="23"/>
  <c r="I20" i="23"/>
  <c r="I25" i="23"/>
  <c r="I21" i="23"/>
  <c r="F20" i="23"/>
  <c r="F25" i="23"/>
  <c r="F21" i="23"/>
  <c r="C4" i="25"/>
  <c r="C5" i="25" s="1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O19" i="23" s="1"/>
  <c r="C25" i="23" l="1"/>
  <c r="O25" i="23" s="1"/>
  <c r="C20" i="23"/>
  <c r="O20" i="23" s="1"/>
  <c r="C21" i="23"/>
  <c r="O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<sst xmlns="http://schemas.openxmlformats.org/spreadsheetml/2006/main" count="137" uniqueCount="90">
  <si>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</si>
  <si>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</si>
  <si>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</si>
  <si>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</si>
  <si>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</si>
  <si>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</si>
  <si>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</si>
  <si>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</si>
  <si>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</si>
  <si>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</si>
  <si>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</si>
  <si>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</si>
  <si>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</si>
  <si>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</si>
  <si>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</si>
  <si>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</si>
  <si>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</si>
  <si>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</si>
  <si>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</si>
  <si>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</si>
  <si>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</si>
  <si>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</si>
  <si>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</si>
  <si>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</si>
  <si>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</si>
  <si>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</si>
  <si>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</si>
  <si>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</si>
  <si>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</si>
  <si>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</si>
  <si>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</si>
  <si>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</si>
  <si>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</si>
  <si>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</si>
  <si>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</si>
  <si>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</si>
  <si>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</si>
  <si>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</si>
  <si>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</si>
  <si>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</si>
  <si>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</si>
  <si>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</si>
  <si>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</si>
  <si>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</si>
  <si>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</si>
  <si>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</si>
  <si>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</si>
  <si>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</si>
  <si>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</si>
  <si>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</si>
  <si>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</si>
  <si>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</si>
  <si>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</si>
  <si>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</si>
  <si>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</si>
  <si>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</si>
  <si>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</si>
  <si>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</si>
  <si>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</si>
  <si>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</si>
  <si>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</si>
  <si>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</si>
  <si>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</si>
  <si>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</si>
  <si>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</si>
  <si>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</si>
  <si>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</si>
  <si>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</si>
  <si>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</si>
  <si>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</si>
  <si>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</si>
  <si>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</si>
  <si>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</si>
  <si>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</si>
  <si>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</si>
  <si>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</si>
  <si>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</si>
  <si>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</si>
  <si>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</si>
  <si>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</si>
  <si>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</si>
  <si>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</si>
  <si>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</si>
  <si>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</si>
  <si>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</si>
  <si>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IGR-05.08.24</t>
  </si>
  <si>
    <t>IGR-12.12.23</t>
  </si>
  <si>
    <t>IGR-26.06.24</t>
  </si>
  <si>
    <t>IGR-11.01.24</t>
  </si>
  <si>
    <t>OC-2013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</si>
</sst>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123825</xdr:colOff>
      <xdr:row>11</xdr:row>
      <xdr:rowOff>133350</xdr:rowOff>
    </xdr:from>
    <xdr:to>
      <xdr:col>53</xdr:col>
      <xdr:colOff>121539</xdr:colOff>
      <xdr:row>65</xdr:row>
      <xdr:rowOff>132064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92031-3D89-4C8E-8583-92161392C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87450" y="280035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18</xdr:row>
      <xdr:rowOff>104775</xdr:rowOff>
    </xdr:from>
    <xdr:to>
      <xdr:col>44</xdr:col>
      <xdr:colOff>597789</xdr:colOff>
      <xdr:row>72</xdr:row>
      <xdr:rowOff>103489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4A3ECC-7DB9-4F2E-8F4A-AD0D9EA4C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7300" y="4105275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46AF21-C677-4FC6-A899-68E84CD6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BB1D5-D66C-4E96-927B-9C104092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54544-BEA2-4655-AA91-11C50660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FAA41-79A7-44C7-96E5-66F310AD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CD29F-0D72-4293-8EB9-E64401B2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97D24-8C1E-4E59-A72D-46A1CB36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EC786-E5B0-410A-A8AD-FD8B4656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D65D7-CA6D-46F9-B5B4-57758BBA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64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91EF26-565E-423C-AB7B-C24FCABA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v>325950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32595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358545</v>
      </c>
      <c r="D5" s="58" t="s">
        <v>62</v>
      </c>
      <c r="E5" s="59">
        <f>C5/10.764</f>
        <v>33309.643255295428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119060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239485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193982.85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313042.84999999998</v>
      </c>
      <c r="D9" s="58" t="s">
        <v>62</v>
      </c>
      <c r="E9" s="59">
        <f>C9/10.764</f>
        <v>29082.390375325158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O84"/>
  <sheetViews>
    <sheetView tabSelected="1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hidden="1" customWidth="1"/>
    <col min="8" max="8" width="14.28515625" hidden="1" customWidth="1"/>
    <col min="9" max="9" width="17.140625" style="16" customWidth="1"/>
    <col min="10" max="10" width="12.5703125" style="16" hidden="1" customWidth="1"/>
    <col min="11" max="11" width="14.28515625" hidden="1" customWidth="1"/>
    <col min="12" max="12" width="17.140625" style="16" customWidth="1"/>
    <col min="13" max="13" width="12.5703125" style="16" hidden="1" customWidth="1"/>
    <col min="14" max="14" width="14.28515625" hidden="1" customWidth="1"/>
    <col min="15" max="15" width="15.28515625" bestFit="1" customWidth="1"/>
  </cols>
  <sheetData>
    <row r="1" spans="1:14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</row>
    <row r="2" spans="1:14" x14ac:dyDescent="0.25">
      <c r="A2" s="15"/>
      <c r="D2" s="17"/>
      <c r="G2" s="17"/>
      <c r="J2" s="17"/>
      <c r="M2" s="17"/>
    </row>
    <row r="3" spans="1:14" x14ac:dyDescent="0.25">
      <c r="A3" s="15" t="s">
        <v>13</v>
      </c>
      <c r="B3" s="18"/>
      <c r="C3" s="19">
        <v>52500</v>
      </c>
      <c r="D3" s="22" t="s">
        <v>76</v>
      </c>
      <c r="E3" s="6" t="s">
        <v>84</v>
      </c>
      <c r="F3" s="19">
        <v>52500</v>
      </c>
      <c r="G3" s="22" t="s">
        <v>76</v>
      </c>
      <c r="H3" s="6" t="s">
        <v>84</v>
      </c>
      <c r="I3" s="19">
        <v>52500</v>
      </c>
      <c r="J3" s="22" t="s">
        <v>76</v>
      </c>
      <c r="K3" s="6" t="s">
        <v>84</v>
      </c>
      <c r="L3" s="19">
        <v>52500</v>
      </c>
      <c r="M3" s="22" t="s">
        <v>76</v>
      </c>
      <c r="N3" s="6" t="s">
        <v>84</v>
      </c>
    </row>
    <row r="4" spans="1:14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  <c r="I4" s="19">
        <v>3000</v>
      </c>
      <c r="J4" s="22"/>
      <c r="L4" s="19">
        <v>3000</v>
      </c>
      <c r="M4" s="22"/>
    </row>
    <row r="5" spans="1:14" x14ac:dyDescent="0.25">
      <c r="A5" s="15" t="s">
        <v>15</v>
      </c>
      <c r="B5" s="18"/>
      <c r="C5" s="19">
        <f>C3-C4</f>
        <v>49500</v>
      </c>
      <c r="D5" s="22"/>
      <c r="F5" s="19">
        <f>F3-F4</f>
        <v>49500</v>
      </c>
      <c r="G5" s="22"/>
      <c r="I5" s="19">
        <f>I3-I4</f>
        <v>49500</v>
      </c>
      <c r="J5" s="22"/>
      <c r="L5" s="19">
        <f>L3-L4</f>
        <v>49500</v>
      </c>
      <c r="M5" s="22"/>
    </row>
    <row r="6" spans="1:14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  <c r="I6" s="19">
        <f>I4</f>
        <v>3000</v>
      </c>
      <c r="J6" s="22"/>
      <c r="L6" s="19">
        <f>L4</f>
        <v>3000</v>
      </c>
      <c r="M6" s="22"/>
    </row>
    <row r="7" spans="1:14" x14ac:dyDescent="0.25">
      <c r="A7" s="15" t="s">
        <v>17</v>
      </c>
      <c r="B7" s="23"/>
      <c r="C7" s="24">
        <f>D7-D8</f>
        <v>11</v>
      </c>
      <c r="D7" s="24">
        <v>2024</v>
      </c>
      <c r="F7" s="24">
        <f>G7-G8</f>
        <v>11</v>
      </c>
      <c r="G7" s="24">
        <v>2024</v>
      </c>
      <c r="I7" s="24">
        <f>J7-J8</f>
        <v>11</v>
      </c>
      <c r="J7" s="24">
        <v>2024</v>
      </c>
      <c r="L7" s="24">
        <f>M7-M8</f>
        <v>11</v>
      </c>
      <c r="M7" s="24">
        <v>2024</v>
      </c>
    </row>
    <row r="8" spans="1:14" x14ac:dyDescent="0.25">
      <c r="A8" s="15" t="s">
        <v>18</v>
      </c>
      <c r="B8" s="23"/>
      <c r="C8" s="24">
        <f>C9-C7</f>
        <v>49</v>
      </c>
      <c r="D8" s="24">
        <v>2013</v>
      </c>
      <c r="F8" s="24">
        <f>F9-F7</f>
        <v>49</v>
      </c>
      <c r="G8" s="24">
        <v>2013</v>
      </c>
      <c r="I8" s="24">
        <f>I9-I7</f>
        <v>49</v>
      </c>
      <c r="J8" s="24">
        <v>2013</v>
      </c>
      <c r="L8" s="24">
        <f>L9-L7</f>
        <v>49</v>
      </c>
      <c r="M8" s="24">
        <v>2013</v>
      </c>
    </row>
    <row r="9" spans="1:14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  <c r="L9" s="24">
        <v>60</v>
      </c>
      <c r="M9" s="24"/>
    </row>
    <row r="10" spans="1:14" ht="30" x14ac:dyDescent="0.25">
      <c r="A10" s="21" t="s">
        <v>20</v>
      </c>
      <c r="B10" s="23"/>
      <c r="C10" s="24">
        <f>90*C7/C9</f>
        <v>16.5</v>
      </c>
      <c r="D10" s="24"/>
      <c r="F10" s="24">
        <f>90*F7/F9</f>
        <v>16.5</v>
      </c>
      <c r="G10" s="24"/>
      <c r="I10" s="24">
        <f>90*I7/I9</f>
        <v>16.5</v>
      </c>
      <c r="J10" s="24"/>
      <c r="L10" s="24">
        <f>90*L7/L9</f>
        <v>16.5</v>
      </c>
      <c r="M10" s="24"/>
    </row>
    <row r="11" spans="1:14" x14ac:dyDescent="0.25">
      <c r="A11" s="15"/>
      <c r="B11" s="25"/>
      <c r="C11" s="26">
        <f>C10%</f>
        <v>0.16500000000000001</v>
      </c>
      <c r="D11" s="26"/>
      <c r="F11" s="26">
        <f>F10%</f>
        <v>0.16500000000000001</v>
      </c>
      <c r="G11" s="26"/>
      <c r="I11" s="26">
        <f>I10%</f>
        <v>0.16500000000000001</v>
      </c>
      <c r="J11" s="26"/>
      <c r="L11" s="26">
        <f>L10%</f>
        <v>0.16500000000000001</v>
      </c>
      <c r="M11" s="26"/>
    </row>
    <row r="12" spans="1:14" x14ac:dyDescent="0.25">
      <c r="A12" s="15" t="s">
        <v>21</v>
      </c>
      <c r="B12" s="18"/>
      <c r="C12" s="19">
        <f>C6*C11</f>
        <v>495</v>
      </c>
      <c r="D12" s="22"/>
      <c r="F12" s="19">
        <f>F6*F11</f>
        <v>495</v>
      </c>
      <c r="G12" s="22"/>
      <c r="I12" s="19">
        <f>I6*I11</f>
        <v>495</v>
      </c>
      <c r="J12" s="22"/>
      <c r="L12" s="19">
        <f>L6*L11</f>
        <v>495</v>
      </c>
      <c r="M12" s="22"/>
    </row>
    <row r="13" spans="1:14" x14ac:dyDescent="0.25">
      <c r="A13" s="15" t="s">
        <v>22</v>
      </c>
      <c r="B13" s="18"/>
      <c r="C13" s="19">
        <f>C6-C12</f>
        <v>2505</v>
      </c>
      <c r="D13" s="22"/>
      <c r="F13" s="19">
        <f>F6-F12</f>
        <v>2505</v>
      </c>
      <c r="G13" s="22"/>
      <c r="I13" s="19">
        <f>I6-I12</f>
        <v>2505</v>
      </c>
      <c r="J13" s="22"/>
      <c r="L13" s="19">
        <f>L6-L12</f>
        <v>2505</v>
      </c>
      <c r="M13" s="22"/>
    </row>
    <row r="14" spans="1:14" x14ac:dyDescent="0.25">
      <c r="A14" s="15" t="s">
        <v>15</v>
      </c>
      <c r="B14" s="18"/>
      <c r="C14" s="19">
        <f>C5</f>
        <v>49500</v>
      </c>
      <c r="D14" s="22"/>
      <c r="F14" s="19">
        <f>F5</f>
        <v>49500</v>
      </c>
      <c r="G14" s="22"/>
      <c r="I14" s="19">
        <f>I5</f>
        <v>49500</v>
      </c>
      <c r="J14" s="22"/>
      <c r="L14" s="19">
        <f>L5</f>
        <v>49500</v>
      </c>
      <c r="M14" s="22"/>
    </row>
    <row r="15" spans="1:14" x14ac:dyDescent="0.25">
      <c r="B15" s="18"/>
      <c r="C15" s="19"/>
      <c r="D15" s="22"/>
      <c r="F15" s="19"/>
      <c r="G15" s="22"/>
      <c r="I15" s="19"/>
      <c r="J15" s="22"/>
      <c r="L15" s="19"/>
      <c r="M15" s="22"/>
    </row>
    <row r="16" spans="1:14" x14ac:dyDescent="0.25">
      <c r="A16" s="27" t="s">
        <v>23</v>
      </c>
      <c r="B16" s="28"/>
      <c r="C16" s="20">
        <f>C14+C13-5</f>
        <v>52000</v>
      </c>
      <c r="D16" s="22"/>
      <c r="F16" s="20">
        <f t="shared" ref="F16:L16" si="0">F14+F13-5</f>
        <v>52000</v>
      </c>
      <c r="G16" s="20">
        <f t="shared" si="0"/>
        <v>-5</v>
      </c>
      <c r="H16" s="20">
        <f t="shared" si="0"/>
        <v>-5</v>
      </c>
      <c r="I16" s="20">
        <f t="shared" si="0"/>
        <v>52000</v>
      </c>
      <c r="J16" s="20">
        <f t="shared" si="0"/>
        <v>-5</v>
      </c>
      <c r="K16" s="20">
        <f t="shared" si="0"/>
        <v>-5</v>
      </c>
      <c r="L16" s="20">
        <f t="shared" si="0"/>
        <v>52000</v>
      </c>
      <c r="M16" s="22"/>
    </row>
    <row r="17" spans="1:15" x14ac:dyDescent="0.25">
      <c r="B17" s="23"/>
      <c r="C17" s="24"/>
      <c r="D17" s="24"/>
      <c r="F17" s="24"/>
      <c r="G17" s="24"/>
      <c r="H17" s="24"/>
      <c r="I17" s="24"/>
      <c r="J17" s="24"/>
      <c r="K17" s="24"/>
      <c r="L17" s="24"/>
      <c r="M17" s="24"/>
    </row>
    <row r="18" spans="1:15" x14ac:dyDescent="0.25">
      <c r="A18" s="71" t="str">
        <f>E3</f>
        <v>ACA</v>
      </c>
      <c r="B18" s="7"/>
      <c r="C18" s="29">
        <v>2742</v>
      </c>
      <c r="D18" s="24"/>
      <c r="F18" s="29">
        <v>1546</v>
      </c>
      <c r="G18" s="24"/>
      <c r="I18" s="29">
        <v>1623</v>
      </c>
      <c r="J18" s="24"/>
      <c r="L18" s="29">
        <v>1339</v>
      </c>
      <c r="M18" s="24"/>
    </row>
    <row r="19" spans="1:15" x14ac:dyDescent="0.25">
      <c r="A19" s="15" t="s">
        <v>74</v>
      </c>
      <c r="B19" s="6"/>
      <c r="C19" s="30">
        <f>C18*C16</f>
        <v>142584000</v>
      </c>
      <c r="D19" s="72"/>
      <c r="E19" s="65"/>
      <c r="F19" s="30">
        <f>F18*F16</f>
        <v>80392000</v>
      </c>
      <c r="G19" s="72"/>
      <c r="H19" s="65"/>
      <c r="I19" s="30">
        <f>I18*I16</f>
        <v>84396000</v>
      </c>
      <c r="J19" s="72"/>
      <c r="K19" s="65"/>
      <c r="L19" s="30">
        <f>L18*L16</f>
        <v>69628000</v>
      </c>
      <c r="M19" s="72"/>
      <c r="N19" s="65"/>
      <c r="O19" s="65">
        <f>C19+F19+I19+L19</f>
        <v>377000000</v>
      </c>
    </row>
    <row r="20" spans="1:15" x14ac:dyDescent="0.25">
      <c r="A20" s="15" t="s">
        <v>24</v>
      </c>
      <c r="C20" s="31">
        <f>C19*90%</f>
        <v>128325600</v>
      </c>
      <c r="D20" s="30"/>
      <c r="E20" s="65"/>
      <c r="F20" s="31">
        <f>F19*90%</f>
        <v>72352800</v>
      </c>
      <c r="G20" s="30"/>
      <c r="H20" s="65"/>
      <c r="I20" s="31">
        <f>I19*90%</f>
        <v>75956400</v>
      </c>
      <c r="J20" s="30"/>
      <c r="K20" s="65"/>
      <c r="L20" s="31">
        <f>L19*90%</f>
        <v>62665200</v>
      </c>
      <c r="M20" s="30"/>
      <c r="N20" s="65"/>
      <c r="O20" s="65">
        <f t="shared" ref="O20:O25" si="1">C20+F20+I20+L20</f>
        <v>339300000</v>
      </c>
    </row>
    <row r="21" spans="1:15" x14ac:dyDescent="0.25">
      <c r="A21" s="15" t="s">
        <v>25</v>
      </c>
      <c r="C21" s="31">
        <f>C19*80%</f>
        <v>114067200</v>
      </c>
      <c r="D21" s="31"/>
      <c r="E21" s="65"/>
      <c r="F21" s="31">
        <f>F19*80%</f>
        <v>64313600</v>
      </c>
      <c r="G21" s="31"/>
      <c r="H21" s="65"/>
      <c r="I21" s="31">
        <f>I19*80%</f>
        <v>67516800</v>
      </c>
      <c r="J21" s="31"/>
      <c r="K21" s="65"/>
      <c r="L21" s="31">
        <f>L19*80%</f>
        <v>55702400</v>
      </c>
      <c r="M21" s="31"/>
      <c r="N21" s="65"/>
      <c r="O21" s="65">
        <f t="shared" si="1"/>
        <v>301600000</v>
      </c>
    </row>
    <row r="22" spans="1:15" x14ac:dyDescent="0.25">
      <c r="A22" s="15"/>
      <c r="D22" s="24"/>
      <c r="G22" s="24"/>
      <c r="J22" s="24"/>
      <c r="M22" s="24"/>
    </row>
    <row r="23" spans="1:15" x14ac:dyDescent="0.25">
      <c r="A23" s="32" t="s">
        <v>26</v>
      </c>
      <c r="B23" s="33"/>
      <c r="C23" s="34">
        <f>C4*C18</f>
        <v>8226000</v>
      </c>
      <c r="D23" s="34"/>
      <c r="F23" s="34">
        <f>F4*F18</f>
        <v>4638000</v>
      </c>
      <c r="G23" s="34"/>
      <c r="I23" s="34">
        <f>I4*I18</f>
        <v>4869000</v>
      </c>
      <c r="J23" s="34"/>
      <c r="L23" s="34">
        <f>L4*L18</f>
        <v>4017000</v>
      </c>
      <c r="M23" s="34"/>
      <c r="O23" s="65">
        <f t="shared" si="1"/>
        <v>21750000</v>
      </c>
    </row>
    <row r="24" spans="1:15" x14ac:dyDescent="0.25">
      <c r="A24" s="15" t="s">
        <v>27</v>
      </c>
    </row>
    <row r="25" spans="1:15" x14ac:dyDescent="0.25">
      <c r="A25" s="35" t="s">
        <v>28</v>
      </c>
      <c r="B25" s="16"/>
      <c r="C25" s="31">
        <f>C19*0.025/12</f>
        <v>297050</v>
      </c>
      <c r="D25" s="31"/>
      <c r="E25" s="31"/>
      <c r="F25" s="31">
        <f>F19*0.025/12</f>
        <v>167483.33333333334</v>
      </c>
      <c r="G25" s="31"/>
      <c r="H25" s="31"/>
      <c r="I25" s="31">
        <f>I19*0.025/12</f>
        <v>175825</v>
      </c>
      <c r="J25" s="31"/>
      <c r="K25" s="31"/>
      <c r="L25" s="31">
        <f>L19*0.025/12</f>
        <v>145058.33333333334</v>
      </c>
      <c r="M25" s="31"/>
      <c r="N25" s="31"/>
      <c r="O25" s="65">
        <f t="shared" si="1"/>
        <v>785416.66666666674</v>
      </c>
    </row>
    <row r="26" spans="1:15" x14ac:dyDescent="0.25">
      <c r="C26" s="31"/>
      <c r="D26" s="31"/>
      <c r="F26" s="31"/>
      <c r="G26" s="31"/>
      <c r="I26" s="31"/>
      <c r="J26" s="31"/>
      <c r="L26" s="31"/>
      <c r="M26" s="31"/>
    </row>
    <row r="27" spans="1:15" x14ac:dyDescent="0.25">
      <c r="C27" s="31"/>
      <c r="D27" s="31"/>
      <c r="F27" s="31"/>
      <c r="G27" s="31"/>
      <c r="I27" s="31"/>
      <c r="J27" s="31"/>
      <c r="L27" s="31"/>
      <c r="M27" s="31"/>
    </row>
    <row r="28" spans="1:15" x14ac:dyDescent="0.25">
      <c r="C28"/>
      <c r="D28"/>
      <c r="F28"/>
      <c r="G28"/>
      <c r="I28"/>
      <c r="J28"/>
      <c r="L28"/>
      <c r="M28"/>
    </row>
    <row r="29" spans="1:15" x14ac:dyDescent="0.25">
      <c r="C29"/>
      <c r="D29"/>
      <c r="F29"/>
      <c r="G29"/>
      <c r="I29"/>
      <c r="J29"/>
      <c r="L29"/>
      <c r="M29"/>
    </row>
    <row r="30" spans="1:15" x14ac:dyDescent="0.25">
      <c r="C30"/>
      <c r="D30"/>
      <c r="F30"/>
      <c r="G30"/>
      <c r="I30"/>
      <c r="J30"/>
      <c r="L30"/>
      <c r="M30"/>
    </row>
    <row r="31" spans="1:15" x14ac:dyDescent="0.25">
      <c r="C31"/>
      <c r="D31"/>
      <c r="F31"/>
      <c r="G31"/>
      <c r="I31"/>
      <c r="J31"/>
      <c r="L31"/>
      <c r="M31"/>
    </row>
    <row r="32" spans="1:15" x14ac:dyDescent="0.25">
      <c r="C32"/>
      <c r="D32"/>
      <c r="F32"/>
      <c r="G32"/>
      <c r="I32"/>
      <c r="J32"/>
      <c r="L32"/>
      <c r="M32"/>
    </row>
    <row r="33" spans="1:13" x14ac:dyDescent="0.25">
      <c r="C33"/>
      <c r="D33"/>
      <c r="F33"/>
      <c r="G33"/>
      <c r="I33"/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D35"/>
      <c r="F35"/>
      <c r="G35"/>
      <c r="I35"/>
      <c r="J35"/>
      <c r="L35"/>
      <c r="M35"/>
    </row>
    <row r="36" spans="1:13" x14ac:dyDescent="0.25">
      <c r="C36"/>
      <c r="D36"/>
      <c r="F36"/>
      <c r="G36"/>
      <c r="I36"/>
      <c r="J36"/>
      <c r="L36"/>
      <c r="M36"/>
    </row>
    <row r="37" spans="1:13" x14ac:dyDescent="0.25">
      <c r="C37"/>
      <c r="D37"/>
      <c r="F37"/>
      <c r="G37"/>
      <c r="I37"/>
      <c r="J37"/>
      <c r="L37"/>
      <c r="M37"/>
    </row>
    <row r="38" spans="1:13" x14ac:dyDescent="0.25">
      <c r="C38"/>
      <c r="D38"/>
      <c r="F38"/>
      <c r="G38"/>
      <c r="I38"/>
      <c r="J38"/>
      <c r="L38"/>
      <c r="M38"/>
    </row>
    <row r="39" spans="1:13" x14ac:dyDescent="0.25">
      <c r="C39"/>
      <c r="D39"/>
      <c r="F39"/>
      <c r="G39"/>
      <c r="I39"/>
      <c r="J39"/>
      <c r="L39"/>
      <c r="M39"/>
    </row>
    <row r="40" spans="1:13" x14ac:dyDescent="0.25">
      <c r="C40"/>
      <c r="D40"/>
      <c r="F40"/>
      <c r="G40"/>
      <c r="I40"/>
      <c r="J40"/>
      <c r="L40"/>
      <c r="M40"/>
    </row>
    <row r="46" spans="1:13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12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651.66666666666674</v>
      </c>
      <c r="C2" s="4">
        <f t="shared" ref="C2:C16" si="1">B2*1.2</f>
        <v>782.00000000000011</v>
      </c>
      <c r="D2" s="4">
        <f t="shared" ref="D2:D16" si="2">C2*1.2</f>
        <v>938.40000000000009</v>
      </c>
      <c r="E2" s="5">
        <f t="shared" ref="E2:E16" si="3">R2</f>
        <v>34000000</v>
      </c>
      <c r="F2" s="4">
        <f t="shared" ref="F2:F15" si="4">ROUND((E2/B2),0)</f>
        <v>52174</v>
      </c>
      <c r="G2" s="4">
        <f t="shared" ref="G2:G15" si="5">ROUND((E2/C2),0)</f>
        <v>43478</v>
      </c>
      <c r="H2" s="4">
        <f t="shared" ref="H2:H15" si="6">ROUND((E2/D2),0)</f>
        <v>36232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782</v>
      </c>
      <c r="Q2">
        <f t="shared" ref="Q2:Q10" si="9">P2/1.2</f>
        <v>651.66666666666674</v>
      </c>
      <c r="R2" s="2">
        <v>34000000</v>
      </c>
      <c r="S2" s="2" t="s">
        <v>85</v>
      </c>
    </row>
    <row r="3" spans="1:19" x14ac:dyDescent="0.25">
      <c r="A3" s="4">
        <v>2</v>
      </c>
      <c r="B3" s="4">
        <f t="shared" si="0"/>
        <v>1327.4703</v>
      </c>
      <c r="C3" s="4">
        <f t="shared" si="1"/>
        <v>1592.9643599999999</v>
      </c>
      <c r="D3" s="4">
        <f t="shared" si="2"/>
        <v>1911.5572319999999</v>
      </c>
      <c r="E3" s="5">
        <f t="shared" si="3"/>
        <v>66900000</v>
      </c>
      <c r="F3" s="74">
        <f t="shared" si="4"/>
        <v>50397</v>
      </c>
      <c r="G3" s="74">
        <f t="shared" si="5"/>
        <v>41997</v>
      </c>
      <c r="H3" s="74">
        <f t="shared" si="6"/>
        <v>34998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147.99*10.764</f>
        <v>1592.9643599999999</v>
      </c>
      <c r="Q3" s="7">
        <f t="shared" si="9"/>
        <v>1327.4703</v>
      </c>
      <c r="R3" s="75">
        <v>66900000</v>
      </c>
      <c r="S3" s="75" t="s">
        <v>86</v>
      </c>
    </row>
    <row r="4" spans="1:19" x14ac:dyDescent="0.25">
      <c r="A4" s="4">
        <v>3</v>
      </c>
      <c r="B4" s="4">
        <f t="shared" si="0"/>
        <v>1689</v>
      </c>
      <c r="C4" s="4">
        <f t="shared" si="1"/>
        <v>2026.8</v>
      </c>
      <c r="D4" s="4">
        <f t="shared" si="2"/>
        <v>2432.16</v>
      </c>
      <c r="E4" s="5">
        <f t="shared" si="3"/>
        <v>84000000</v>
      </c>
      <c r="F4" s="74">
        <f t="shared" si="4"/>
        <v>49734</v>
      </c>
      <c r="G4" s="74">
        <f t="shared" si="5"/>
        <v>41445</v>
      </c>
      <c r="H4" s="74">
        <f t="shared" si="6"/>
        <v>34537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1689</v>
      </c>
      <c r="R4" s="75">
        <v>84000000</v>
      </c>
      <c r="S4" s="75" t="s">
        <v>87</v>
      </c>
    </row>
    <row r="5" spans="1:19" x14ac:dyDescent="0.25">
      <c r="A5" s="4">
        <v>4</v>
      </c>
      <c r="B5" s="4">
        <f t="shared" si="0"/>
        <v>1689</v>
      </c>
      <c r="C5" s="4">
        <f t="shared" si="1"/>
        <v>2026.8</v>
      </c>
      <c r="D5" s="4">
        <f t="shared" si="2"/>
        <v>2432.16</v>
      </c>
      <c r="E5" s="5">
        <f t="shared" si="3"/>
        <v>76700000</v>
      </c>
      <c r="F5" s="4">
        <f t="shared" si="4"/>
        <v>45411</v>
      </c>
      <c r="G5" s="4">
        <f t="shared" si="5"/>
        <v>37843</v>
      </c>
      <c r="H5" s="4">
        <f t="shared" si="6"/>
        <v>31536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1689</v>
      </c>
      <c r="R5" s="2">
        <v>76700000</v>
      </c>
      <c r="S5" s="2" t="s">
        <v>88</v>
      </c>
    </row>
    <row r="6" spans="1:19" x14ac:dyDescent="0.25">
      <c r="A6" s="4">
        <v>5</v>
      </c>
      <c r="B6" s="4">
        <f t="shared" si="0"/>
        <v>2386</v>
      </c>
      <c r="C6" s="4">
        <f t="shared" si="1"/>
        <v>2863.2</v>
      </c>
      <c r="D6" s="4">
        <f t="shared" si="2"/>
        <v>3435.8399999999997</v>
      </c>
      <c r="E6" s="5">
        <f t="shared" si="3"/>
        <v>140000000</v>
      </c>
      <c r="F6" s="74">
        <f t="shared" si="4"/>
        <v>58676</v>
      </c>
      <c r="G6" s="74">
        <f t="shared" si="5"/>
        <v>48896</v>
      </c>
      <c r="H6" s="74">
        <f t="shared" si="6"/>
        <v>40747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2386</v>
      </c>
      <c r="R6" s="75">
        <v>140000000</v>
      </c>
      <c r="S6" s="2"/>
    </row>
    <row r="7" spans="1:19" x14ac:dyDescent="0.25">
      <c r="A7" s="4">
        <v>6</v>
      </c>
      <c r="B7" s="4">
        <f t="shared" si="0"/>
        <v>2386</v>
      </c>
      <c r="C7" s="4">
        <f t="shared" si="1"/>
        <v>2863.2</v>
      </c>
      <c r="D7" s="4">
        <f t="shared" si="2"/>
        <v>3435.8399999999997</v>
      </c>
      <c r="E7" s="5">
        <f t="shared" si="3"/>
        <v>150000000</v>
      </c>
      <c r="F7" s="4">
        <f t="shared" si="4"/>
        <v>62867</v>
      </c>
      <c r="G7" s="4">
        <f t="shared" si="5"/>
        <v>52389</v>
      </c>
      <c r="H7" s="4">
        <f t="shared" si="6"/>
        <v>43657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2386</v>
      </c>
      <c r="R7" s="2">
        <v>150000000</v>
      </c>
      <c r="S7" s="2"/>
    </row>
    <row r="8" spans="1:19" x14ac:dyDescent="0.25">
      <c r="A8" s="4">
        <v>7</v>
      </c>
      <c r="B8" s="4">
        <f t="shared" si="0"/>
        <v>1565</v>
      </c>
      <c r="C8" s="4">
        <f t="shared" si="1"/>
        <v>1878</v>
      </c>
      <c r="D8" s="4">
        <f t="shared" si="2"/>
        <v>2253.6</v>
      </c>
      <c r="E8" s="5">
        <f t="shared" si="3"/>
        <v>101700000</v>
      </c>
      <c r="F8" s="4">
        <f t="shared" si="4"/>
        <v>64984</v>
      </c>
      <c r="G8" s="4">
        <f t="shared" si="5"/>
        <v>54153</v>
      </c>
      <c r="H8" s="4">
        <f t="shared" si="6"/>
        <v>45128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1565</v>
      </c>
      <c r="R8" s="2">
        <v>101700000</v>
      </c>
      <c r="S8" s="2"/>
    </row>
    <row r="9" spans="1:19" x14ac:dyDescent="0.25">
      <c r="A9" s="4">
        <v>8</v>
      </c>
      <c r="B9" s="4">
        <f t="shared" si="0"/>
        <v>782</v>
      </c>
      <c r="C9" s="4">
        <f t="shared" si="1"/>
        <v>938.4</v>
      </c>
      <c r="D9" s="4">
        <f t="shared" si="2"/>
        <v>1126.08</v>
      </c>
      <c r="E9" s="5">
        <f t="shared" si="3"/>
        <v>47500000</v>
      </c>
      <c r="F9" s="76">
        <f t="shared" si="4"/>
        <v>60742</v>
      </c>
      <c r="G9" s="76">
        <f t="shared" si="5"/>
        <v>50618</v>
      </c>
      <c r="H9" s="76">
        <f t="shared" si="6"/>
        <v>42182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10"/>
        <v>0</v>
      </c>
      <c r="Q9" s="77">
        <v>782</v>
      </c>
      <c r="R9" s="78">
        <v>47500000</v>
      </c>
      <c r="S9" s="2"/>
    </row>
    <row r="10" spans="1:19" x14ac:dyDescent="0.25">
      <c r="A10" s="4">
        <v>9</v>
      </c>
      <c r="B10" s="4">
        <f t="shared" si="0"/>
        <v>2990</v>
      </c>
      <c r="C10" s="4">
        <f t="shared" si="1"/>
        <v>3588</v>
      </c>
      <c r="D10" s="4">
        <f t="shared" si="2"/>
        <v>4305.5999999999995</v>
      </c>
      <c r="E10" s="5">
        <f t="shared" si="3"/>
        <v>150000000</v>
      </c>
      <c r="F10" s="74">
        <f t="shared" si="4"/>
        <v>50167</v>
      </c>
      <c r="G10" s="74">
        <f t="shared" si="5"/>
        <v>41806</v>
      </c>
      <c r="H10" s="74">
        <f t="shared" si="6"/>
        <v>34838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2990</v>
      </c>
      <c r="R10" s="75">
        <v>150000000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89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2024-11-09T10:04:36Z</dcterms:modified>
</cp:coreProperties>
</file>