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Govind Sasane NPA\"/>
    </mc:Choice>
  </mc:AlternateContent>
  <bookViews>
    <workbookView xWindow="0" yWindow="0" windowWidth="2370" windowHeight="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IGR" sheetId="38" r:id="rId7"/>
    <sheet name="Sheet6" sheetId="39" r:id="rId8"/>
    <sheet name="Sheet7" sheetId="40" r:id="rId9"/>
    <sheet name="Sheet8" sheetId="41" r:id="rId10"/>
    <sheet name="Plan Area " sheetId="42" r:id="rId1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M19" i="42" l="1"/>
  <c r="K18" i="42"/>
  <c r="K11" i="42"/>
  <c r="K12" i="42"/>
  <c r="K13" i="42"/>
  <c r="K14" i="42"/>
  <c r="K15" i="42"/>
  <c r="K16" i="42"/>
  <c r="K19" i="42" s="1"/>
  <c r="L19" i="42" s="1"/>
  <c r="K17" i="42"/>
  <c r="K10" i="42"/>
  <c r="C18" i="25" l="1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B11" i="4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B20" i="23" s="1"/>
  <c r="C25" i="23" l="1"/>
  <c r="J19" i="4" l="1"/>
  <c r="I19" i="4"/>
  <c r="E19" i="4"/>
  <c r="A19" i="4"/>
  <c r="P18" i="4"/>
  <c r="Q18" i="4" s="1"/>
  <c r="J18" i="4"/>
  <c r="I18" i="4"/>
  <c r="E18" i="4"/>
  <c r="A18" i="4"/>
  <c r="Q17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<sst xmlns="http://schemas.openxmlformats.org/spreadsheetml/2006/main" count="130" uniqueCount="100">
  <si>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</si>
  <si>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</si>
  <si>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</si>
  <si>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</si>
  <si>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</si>
  <si>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</si>
  <si>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</si>
  <si>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</si>
  <si>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</si>
  <si>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</si>
  <si>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</si>
  <si>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</si>
  <si>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</si>
  <si>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</si>
  <si>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</si>
  <si>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</si>
  <si>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</si>
  <si>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</si>
  <si>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</si>
  <si>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</si>
  <si>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</si>
  <si>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</si>
  <si>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</si>
  <si>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</si>
  <si>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</si>
  <si>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</si>
  <si>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</si>
  <si>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</si>
  <si>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</si>
  <si>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</si>
  <si>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</si>
  <si>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</si>
  <si>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</si>
  <si>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</si>
  <si>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</si>
  <si>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</si>
  <si>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</si>
  <si>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</si>
  <si>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</si>
  <si>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</si>
  <si>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</si>
  <si>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</si>
  <si>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</si>
  <si>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</si>
  <si>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</si>
  <si>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</si>
  <si>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</si>
  <si>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</si>
  <si>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</si>
  <si>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</si>
  <si>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</si>
  <si>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</si>
  <si>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</si>
  <si>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</si>
  <si>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</si>
  <si>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</si>
  <si>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</si>
  <si>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</si>
  <si>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</si>
  <si>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</si>
  <si>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</si>
  <si>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</si>
  <si>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</si>
  <si>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</si>
  <si>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</si>
  <si>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</si>
  <si>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</si>
  <si>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</si>
  <si>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</si>
  <si>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</si>
  <si>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</si>
  <si>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</si>
  <si>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</si>
  <si>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</si>
  <si>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</si>
  <si>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</si>
  <si>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</si>
  <si>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</si>
  <si>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</si>
  <si>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</si>
  <si>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</si>
  <si>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</si>
  <si>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</si>
  <si>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</si>
  <si>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</si>
  <si>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</si>
  <si>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</si>
  <si>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</si>
  <si>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</si>
  <si>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</si>
  <si>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</si>
  <si>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</si>
  <si>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</si>
  <si>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</si>
  <si>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</si>
  <si>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</si>
  <si>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</si>
  <si>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</si>
  <si>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 xml:space="preserve">Plan Area </t>
  </si>
  <si>
    <t>rate on 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</si>
</sst>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7</xdr:row>
      <xdr:rowOff>9525</xdr:rowOff>
    </xdr:from>
    <xdr:to>
      <xdr:col>9</xdr:col>
      <xdr:colOff>533400</xdr:colOff>
      <xdr:row>26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43025"/>
          <a:ext cx="5734050" cy="3762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114300</xdr:rowOff>
    </xdr:from>
    <xdr:to>
      <xdr:col>9</xdr:col>
      <xdr:colOff>419100</xdr:colOff>
      <xdr:row>25</xdr:row>
      <xdr:rowOff>28575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76300"/>
          <a:ext cx="5734050" cy="3914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122771</xdr:rowOff>
    </xdr:from>
    <xdr:to>
      <xdr:col>7</xdr:col>
      <xdr:colOff>103979</xdr:colOff>
      <xdr:row>17</xdr:row>
      <xdr:rowOff>180331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22771"/>
          <a:ext cx="4075904" cy="3296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41035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39000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39000</v>
      </c>
      <c r="D5" s="57" t="s">
        <v>61</v>
      </c>
      <c r="E5" s="58">
        <f>ROUND(C5/10.764,0)</f>
        <v>3623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16000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23000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0.11</v>
      </c>
      <c r="D8" s="102">
        <f>1-C8</f>
        <v>0.89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20470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36470</v>
      </c>
      <c r="D10" s="57" t="s">
        <v>61</v>
      </c>
      <c r="E10" s="58">
        <f>ROUND(C10/10.764,0)</f>
        <v>3388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11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49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1140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3862320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2280000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9:M19"/>
  <sheetViews>
    <sheetView workbookViewId="0">
      <selection activeCell="O18" sqref="O18"/>
    </sheetView>
  </sheetViews>
  <sheetFormatPr defaultRowHeight="15"/>
  <sheetData>
    <row r="9" spans="9:11">
      <c r="I9" t="s">
        <v>98</v>
      </c>
    </row>
    <row r="10" spans="9:11">
      <c r="I10">
        <v>3.35</v>
      </c>
      <c r="J10">
        <v>3.1</v>
      </c>
      <c r="K10">
        <f>J10*I10</f>
        <v>10.385</v>
      </c>
    </row>
    <row r="11" spans="9:11">
      <c r="I11">
        <v>2.6</v>
      </c>
      <c r="J11">
        <v>2.4</v>
      </c>
      <c r="K11" s="75">
        <f t="shared" ref="K11:K18" si="0">J11*I11</f>
        <v>6.24</v>
      </c>
    </row>
    <row r="12" spans="9:11">
      <c r="I12">
        <v>3.5</v>
      </c>
      <c r="J12">
        <v>2.4</v>
      </c>
      <c r="K12" s="75">
        <f t="shared" si="0"/>
        <v>8.4</v>
      </c>
    </row>
    <row r="13" spans="9:11">
      <c r="I13">
        <v>2.35</v>
      </c>
      <c r="J13">
        <v>1.2</v>
      </c>
      <c r="K13" s="75">
        <f t="shared" si="0"/>
        <v>2.82</v>
      </c>
    </row>
    <row r="14" spans="9:11">
      <c r="I14">
        <v>1.3</v>
      </c>
      <c r="J14">
        <v>0.9</v>
      </c>
      <c r="K14" s="75">
        <f t="shared" si="0"/>
        <v>1.1700000000000002</v>
      </c>
    </row>
    <row r="15" spans="9:11">
      <c r="I15">
        <v>3.35</v>
      </c>
      <c r="J15">
        <v>0.6</v>
      </c>
      <c r="K15" s="75">
        <f t="shared" si="0"/>
        <v>2.0099999999999998</v>
      </c>
    </row>
    <row r="16" spans="9:11">
      <c r="I16">
        <v>3.8</v>
      </c>
      <c r="J16">
        <v>0.6</v>
      </c>
      <c r="K16" s="75">
        <f t="shared" si="0"/>
        <v>2.2799999999999998</v>
      </c>
    </row>
    <row r="17" spans="9:13">
      <c r="I17">
        <v>3.5</v>
      </c>
      <c r="J17">
        <v>0.6</v>
      </c>
      <c r="K17" s="75">
        <f t="shared" si="0"/>
        <v>2.1</v>
      </c>
    </row>
    <row r="18" spans="9:13">
      <c r="I18">
        <v>1.2</v>
      </c>
      <c r="J18">
        <v>1.2</v>
      </c>
      <c r="K18">
        <f t="shared" si="0"/>
        <v>1.44</v>
      </c>
    </row>
    <row r="19" spans="9:13">
      <c r="K19">
        <f>SUM(K10:K18)</f>
        <v>36.844999999999999</v>
      </c>
      <c r="L19" s="119">
        <f>K19*10.764</f>
        <v>396.59957999999995</v>
      </c>
      <c r="M19" s="119">
        <f>L19*1.2</f>
        <v>475.91949599999992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zoomScaleNormal="100" workbookViewId="0">
      <selection activeCell="I14" sqref="I14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4400</v>
      </c>
      <c r="D3" s="21" t="s">
        <v>99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2400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11</v>
      </c>
      <c r="D7" s="25"/>
      <c r="F7" s="78"/>
      <c r="G7" s="78"/>
    </row>
    <row r="8" spans="1:8">
      <c r="A8" s="15" t="s">
        <v>18</v>
      </c>
      <c r="B8" s="24"/>
      <c r="C8" s="25">
        <f>C9-C7</f>
        <v>49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16.5</v>
      </c>
      <c r="D10" s="25"/>
      <c r="F10" s="78"/>
      <c r="G10" s="78"/>
    </row>
    <row r="11" spans="1:8">
      <c r="A11" s="15"/>
      <c r="B11" s="26"/>
      <c r="C11" s="27">
        <f>C10%</f>
        <v>0.16500000000000001</v>
      </c>
      <c r="D11" s="27"/>
      <c r="F11" s="78"/>
      <c r="G11" s="78"/>
    </row>
    <row r="12" spans="1:8">
      <c r="A12" s="15" t="s">
        <v>21</v>
      </c>
      <c r="B12" s="19"/>
      <c r="C12" s="20">
        <f>C6*C11</f>
        <v>330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1670</v>
      </c>
      <c r="D13" s="23"/>
      <c r="F13" s="78"/>
      <c r="G13" s="78"/>
    </row>
    <row r="14" spans="1:8">
      <c r="A14" s="15" t="s">
        <v>15</v>
      </c>
      <c r="B14" s="19"/>
      <c r="C14" s="20">
        <f>C5</f>
        <v>2400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4070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97</v>
      </c>
      <c r="B18" s="7"/>
      <c r="C18" s="76">
        <v>1140</v>
      </c>
      <c r="D18" s="76"/>
      <c r="E18" s="77"/>
      <c r="F18" s="78"/>
      <c r="G18" s="78"/>
    </row>
    <row r="19" spans="1:7">
      <c r="A19" s="15"/>
      <c r="B19" s="6"/>
      <c r="C19" s="30">
        <f>C18*C16</f>
        <v>4639800</v>
      </c>
      <c r="D19" s="78" t="s">
        <v>68</v>
      </c>
      <c r="E19" s="30"/>
      <c r="F19" s="78"/>
      <c r="G19" s="78"/>
    </row>
    <row r="20" spans="1:7">
      <c r="A20" s="15"/>
      <c r="B20" s="61">
        <f>C20*80</f>
        <v>315506400</v>
      </c>
      <c r="C20" s="31">
        <f>C19*85%</f>
        <v>3943830</v>
      </c>
      <c r="D20" s="78" t="s">
        <v>24</v>
      </c>
      <c r="E20" s="31"/>
      <c r="F20" s="78"/>
      <c r="G20" s="78"/>
    </row>
    <row r="21" spans="1:7">
      <c r="A21" s="15"/>
      <c r="C21" s="31">
        <f>C19*70%</f>
        <v>3247860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2280000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9666.25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/>
      <c r="D28" s="120"/>
    </row>
    <row r="29" spans="1:7">
      <c r="C29"/>
      <c r="D29" s="11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22" sqref="N2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/>
      <c r="P10" s="75"/>
      <c r="Q10" s="75"/>
      <c r="R10" s="2"/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R11" s="2"/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0">N16</f>
        <v>0</v>
      </c>
      <c r="B16" s="4">
        <f t="shared" ref="B16:B19" si="11">Q16</f>
        <v>0</v>
      </c>
      <c r="C16" s="4">
        <f t="shared" ref="C16:C19" si="12">B16*1.2</f>
        <v>0</v>
      </c>
      <c r="D16" s="4">
        <f t="shared" ref="D16:D19" si="13">C16*1.2</f>
        <v>0</v>
      </c>
      <c r="E16" s="5">
        <f t="shared" ref="E16:E19" si="14">R16</f>
        <v>0</v>
      </c>
      <c r="F16" s="4" t="e">
        <f t="shared" ref="F16:F19" si="15">ROUND((E16/B16),0)</f>
        <v>#DIV/0!</v>
      </c>
      <c r="G16" s="4" t="e">
        <f t="shared" ref="G16:G19" si="16">ROUND((E16/C16),0)</f>
        <v>#DIV/0!</v>
      </c>
      <c r="H16" s="4" t="e">
        <f t="shared" ref="H16:H19" si="17">ROUND((E16/D16),0)</f>
        <v>#DIV/0!</v>
      </c>
      <c r="I16" s="4">
        <f t="shared" ref="I16:J19" si="18">T16</f>
        <v>0</v>
      </c>
      <c r="J16" s="4">
        <f t="shared" si="18"/>
        <v>0</v>
      </c>
      <c r="R16" s="2"/>
      <c r="S16" s="2"/>
    </row>
    <row r="17" spans="1:19">
      <c r="A17" s="4">
        <f t="shared" si="10"/>
        <v>0</v>
      </c>
      <c r="B17" s="4">
        <f t="shared" si="11"/>
        <v>334.16666666666669</v>
      </c>
      <c r="C17" s="4">
        <f t="shared" si="12"/>
        <v>401</v>
      </c>
      <c r="D17" s="4">
        <f t="shared" si="13"/>
        <v>481.2</v>
      </c>
      <c r="E17" s="5">
        <f t="shared" si="14"/>
        <v>1770000</v>
      </c>
      <c r="F17" s="4">
        <f t="shared" si="15"/>
        <v>5297</v>
      </c>
      <c r="G17" s="4">
        <f t="shared" si="16"/>
        <v>4414</v>
      </c>
      <c r="H17" s="4">
        <f t="shared" si="17"/>
        <v>3678</v>
      </c>
      <c r="I17" s="4">
        <f t="shared" si="18"/>
        <v>0</v>
      </c>
      <c r="J17" s="4">
        <f t="shared" si="18"/>
        <v>0</v>
      </c>
      <c r="O17">
        <v>0</v>
      </c>
      <c r="P17">
        <v>401</v>
      </c>
      <c r="Q17">
        <f t="shared" ref="Q17:Q18" si="19">P17/1.2</f>
        <v>334.16666666666669</v>
      </c>
      <c r="R17" s="2">
        <v>1770000</v>
      </c>
      <c r="S17" s="2"/>
    </row>
    <row r="18" spans="1:19">
      <c r="A18" s="4">
        <f t="shared" si="10"/>
        <v>0</v>
      </c>
      <c r="B18" s="4">
        <f t="shared" si="11"/>
        <v>520.83333333333337</v>
      </c>
      <c r="C18" s="4">
        <f t="shared" si="12"/>
        <v>625</v>
      </c>
      <c r="D18" s="4">
        <f t="shared" si="13"/>
        <v>750</v>
      </c>
      <c r="E18" s="5">
        <f t="shared" si="14"/>
        <v>3500000</v>
      </c>
      <c r="F18" s="4">
        <f t="shared" si="15"/>
        <v>6720</v>
      </c>
      <c r="G18" s="4">
        <f t="shared" si="16"/>
        <v>5600</v>
      </c>
      <c r="H18" s="4">
        <f t="shared" si="17"/>
        <v>4667</v>
      </c>
      <c r="I18" s="4">
        <f t="shared" si="18"/>
        <v>0</v>
      </c>
      <c r="J18" s="4">
        <f t="shared" si="18"/>
        <v>0</v>
      </c>
      <c r="O18">
        <v>750</v>
      </c>
      <c r="P18">
        <f>O18/1.2</f>
        <v>625</v>
      </c>
      <c r="Q18">
        <f t="shared" si="19"/>
        <v>520.83333333333337</v>
      </c>
      <c r="R18" s="2">
        <v>3500000</v>
      </c>
      <c r="S18" s="2"/>
    </row>
    <row r="19" spans="1:19">
      <c r="A19" s="4">
        <f t="shared" si="10"/>
        <v>0</v>
      </c>
      <c r="B19" s="4">
        <f t="shared" si="11"/>
        <v>0</v>
      </c>
      <c r="C19" s="4">
        <f t="shared" si="12"/>
        <v>0</v>
      </c>
      <c r="D19" s="4">
        <f t="shared" si="13"/>
        <v>0</v>
      </c>
      <c r="E19" s="5">
        <f t="shared" si="14"/>
        <v>0</v>
      </c>
      <c r="F19" s="4" t="e">
        <f t="shared" si="15"/>
        <v>#DIV/0!</v>
      </c>
      <c r="G19" s="4" t="e">
        <f t="shared" si="16"/>
        <v>#DIV/0!</v>
      </c>
      <c r="H19" s="4" t="e">
        <f t="shared" si="17"/>
        <v>#DIV/0!</v>
      </c>
      <c r="I19" s="4">
        <f t="shared" si="18"/>
        <v>0</v>
      </c>
      <c r="J19" s="4">
        <f t="shared" si="18"/>
        <v>0</v>
      </c>
      <c r="O19" s="75">
        <v>0</v>
      </c>
      <c r="P19" s="75">
        <f>O19/1.2</f>
        <v>0</v>
      </c>
      <c r="Q19" s="75">
        <f t="shared" ref="Q19" si="20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F29" sqref="F29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L15" sqref="L1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115" zoomScaleNormal="115" workbookViewId="0">
      <selection activeCell="K12" sqref="K1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topLeftCell="A23" zoomScale="115" zoomScaleNormal="11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Depreciation</vt:lpstr>
      <vt:lpstr>Sale plan</vt:lpstr>
      <vt:lpstr>Calculation</vt:lpstr>
      <vt:lpstr>20-20</vt:lpstr>
      <vt:lpstr>Sheet1</vt:lpstr>
      <vt:lpstr>Sheet2</vt:lpstr>
      <vt:lpstr>IGR</vt:lpstr>
      <vt:lpstr>Sheet6</vt:lpstr>
      <vt:lpstr>Sheet7</vt:lpstr>
      <vt:lpstr>Sheet8</vt:lpstr>
      <vt:lpstr>Plan Area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2024-11-09T07:43:29Z</dcterms:modified>
</cp:coreProperties>
</file>