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BOI\Altamount Road\Rekha Popatlal Mehta\"/>
    </mc:Choice>
  </mc:AlternateContent>
  <xr:revisionPtr revIDLastSave="0" documentId="13_ncr:1_{6F30CA7A-11D2-45D0-9D3C-FD73023BF89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J29" i="4" l="1"/>
  <c r="V6" i="4"/>
  <c r="Q32" i="4" l="1"/>
  <c r="Q23" i="4"/>
  <c r="Q24" i="4"/>
  <c r="Q25" i="4"/>
  <c r="Q26" i="4"/>
  <c r="Q27" i="4"/>
  <c r="Q28" i="4"/>
  <c r="Q29" i="4"/>
  <c r="Q30" i="4"/>
  <c r="Q31" i="4"/>
  <c r="Q22" i="4"/>
  <c r="H20" i="4"/>
  <c r="H22" i="4" s="1"/>
  <c r="P5" i="4" l="1"/>
  <c r="P2" i="4"/>
  <c r="Q12" i="4" l="1"/>
  <c r="P12" i="4"/>
  <c r="P11" i="4"/>
  <c r="Q11" i="4" s="1"/>
  <c r="Q10" i="4"/>
  <c r="P10" i="4"/>
  <c r="P9" i="4"/>
  <c r="Q9" i="4" s="1"/>
  <c r="Q8" i="4"/>
  <c r="P8" i="4"/>
  <c r="P7" i="4"/>
  <c r="P6" i="4"/>
  <c r="Q5" i="4"/>
  <c r="P4" i="4"/>
  <c r="P3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<sst xmlns="http://schemas.openxmlformats.org/spreadsheetml/2006/main" count="30" uniqueCount="28">
  <si>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</si>
  <si>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</si>
  <si>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</si>
  <si>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</si>
  <si>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</si>
  <si>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</si>
  <si>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</si>
  <si>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</si>
  <si>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</si>
  <si>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</si>
  <si>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</si>
  <si>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</si>
  <si>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</si>
  <si>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 10, 2nd Floor, Oomer CHSL, India House No 1 Ardeshir B Godrej Chawk, 122 August Kranti Marg, Mumbai, 400036</t>
  </si>
  <si>
    <t>ca</t>
  </si>
  <si>
    <t>garage No. N</t>
  </si>
  <si>
    <t>draft  - 4.30 cr.</t>
  </si>
  <si>
    <t>yoc - 1958 - pg no. 10</t>
  </si>
  <si>
    <t>mv</t>
  </si>
  <si>
    <t>rate</t>
  </si>
  <si>
    <t>fmv</t>
  </si>
  <si>
    <t>1 garage</t>
  </si>
  <si>
    <t>total</t>
  </si>
  <si>
    <t>63000 to 65000 on ca</t>
  </si>
  <si>
    <t>mca</t>
  </si>
  <si>
    <t>18.04.24</t>
  </si>
  <si>
    <t>31.03.21</t>
  </si>
  <si>
    <t>total life - 70 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</si>
</sst>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487034</xdr:colOff>
      <xdr:row>47</xdr:row>
      <xdr:rowOff>172660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FE313E-F845-45BE-90BA-53AA6583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021434" cy="8668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467981</xdr:colOff>
      <xdr:row>51</xdr:row>
      <xdr:rowOff>67881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2199EA-DA86-4778-AFEA-85E81E467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9002381" cy="8640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429876</xdr:colOff>
      <xdr:row>46</xdr:row>
      <xdr:rowOff>77407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BF6C6D-E6F3-4DF3-B36D-970FF5D59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964276" cy="86499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238125</xdr:colOff>
      <xdr:row>48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45E7F6-7D6C-4879-9FA1-EF6B7E6F9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3325" cy="8696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12</xdr:col>
      <xdr:colOff>238125</xdr:colOff>
      <xdr:row>50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B88F8F-F0DD-4E6F-BCE9-BC2508C07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7553325" cy="8191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20</xdr:col>
      <xdr:colOff>391771</xdr:colOff>
      <xdr:row>47</xdr:row>
      <xdr:rowOff>58354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8E40C2-654D-4123-A1EA-A9A94666F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81000"/>
          <a:ext cx="8926171" cy="8630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E1" zoomScaleNormal="100" workbookViewId="0">
      <selection activeCell="J19" sqref="J1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1.42578125" customWidth="1"/>
  </cols>
  <sheetData>
    <row r="1" spans="1:22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18</v>
      </c>
    </row>
    <row r="2" spans="1:22" x14ac:dyDescent="0.25">
      <c r="A2" s="4">
        <f t="shared" ref="A2:A15" si="0">N2</f>
        <v>0</v>
      </c>
      <c r="B2" s="4">
        <f t="shared" ref="B2:B15" si="1">Q2</f>
        <v>1220</v>
      </c>
      <c r="C2" s="4">
        <f>B2*1.2</f>
        <v>1464</v>
      </c>
      <c r="D2" s="4">
        <f t="shared" ref="D2:D13" si="2">C2*1.2</f>
        <v>1756.8</v>
      </c>
      <c r="E2" s="5">
        <f t="shared" ref="E2:E13" si="3">R2</f>
        <v>77000000</v>
      </c>
      <c r="F2" s="10">
        <f t="shared" ref="F2:F13" si="4">ROUND((E2/B2),0)</f>
        <v>63115</v>
      </c>
      <c r="G2" s="10">
        <f t="shared" ref="G2:G13" si="5">ROUND((E2/C2),0)</f>
        <v>52596</v>
      </c>
      <c r="H2" s="10">
        <f t="shared" ref="H2:H13" si="6">ROUND((E2/D2),0)</f>
        <v>43830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1220</v>
      </c>
      <c r="R2" s="2">
        <v>77000000</v>
      </c>
      <c r="S2" s="8"/>
      <c r="T2" s="8"/>
    </row>
    <row r="3" spans="1:22" x14ac:dyDescent="0.25">
      <c r="A3" s="4">
        <f t="shared" si="0"/>
        <v>0</v>
      </c>
      <c r="B3" s="4">
        <f t="shared" si="1"/>
        <v>1265</v>
      </c>
      <c r="C3" s="4">
        <f t="shared" ref="C3:C15" si="9">B3*1.2</f>
        <v>1518</v>
      </c>
      <c r="D3" s="4">
        <f t="shared" si="2"/>
        <v>1821.6</v>
      </c>
      <c r="E3" s="5">
        <f t="shared" si="3"/>
        <v>70000000</v>
      </c>
      <c r="F3" s="15">
        <f t="shared" si="4"/>
        <v>55336</v>
      </c>
      <c r="G3" s="10">
        <f t="shared" si="5"/>
        <v>46113</v>
      </c>
      <c r="H3" s="10">
        <f t="shared" si="6"/>
        <v>38428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1265</v>
      </c>
      <c r="R3" s="2">
        <v>70000000</v>
      </c>
      <c r="S3" s="8"/>
      <c r="T3" s="8"/>
    </row>
    <row r="4" spans="1:22" x14ac:dyDescent="0.25">
      <c r="A4" s="4">
        <f t="shared" si="0"/>
        <v>0</v>
      </c>
      <c r="B4" s="4">
        <f t="shared" si="1"/>
        <v>1050</v>
      </c>
      <c r="C4" s="4">
        <f t="shared" si="9"/>
        <v>1260</v>
      </c>
      <c r="D4" s="4">
        <f t="shared" si="2"/>
        <v>1512</v>
      </c>
      <c r="E4" s="5">
        <f t="shared" si="3"/>
        <v>67500000</v>
      </c>
      <c r="F4" s="10">
        <f t="shared" si="4"/>
        <v>64286</v>
      </c>
      <c r="G4" s="10">
        <f t="shared" si="5"/>
        <v>53571</v>
      </c>
      <c r="H4" s="10">
        <f t="shared" si="6"/>
        <v>44643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1050</v>
      </c>
      <c r="R4" s="2">
        <v>67500000</v>
      </c>
      <c r="S4" s="8"/>
      <c r="T4" s="8"/>
    </row>
    <row r="5" spans="1:22" x14ac:dyDescent="0.25">
      <c r="A5" s="4">
        <f t="shared" si="0"/>
        <v>0</v>
      </c>
      <c r="B5" s="4">
        <f t="shared" si="1"/>
        <v>793.75529999999992</v>
      </c>
      <c r="C5" s="4">
        <f t="shared" si="9"/>
        <v>952.50635999999986</v>
      </c>
      <c r="D5" s="4">
        <f t="shared" si="2"/>
        <v>1143.0076319999998</v>
      </c>
      <c r="E5" s="5">
        <f t="shared" si="3"/>
        <v>46200000</v>
      </c>
      <c r="F5" s="10">
        <f t="shared" si="4"/>
        <v>58204</v>
      </c>
      <c r="G5" s="10">
        <f t="shared" si="5"/>
        <v>48504</v>
      </c>
      <c r="H5" s="10">
        <f t="shared" si="6"/>
        <v>40420</v>
      </c>
      <c r="I5" s="4" t="e">
        <f>#REF!</f>
        <v>#REF!</v>
      </c>
      <c r="J5" s="4">
        <f t="shared" si="7"/>
        <v>50355760</v>
      </c>
      <c r="O5">
        <v>0</v>
      </c>
      <c r="P5">
        <f>88.49*10.764</f>
        <v>952.50635999999986</v>
      </c>
      <c r="Q5">
        <f t="shared" ref="Q5:Q12" si="10">P5/1.2</f>
        <v>793.75529999999992</v>
      </c>
      <c r="R5" s="2">
        <v>46200000</v>
      </c>
      <c r="S5" s="8">
        <v>50355760</v>
      </c>
      <c r="T5" s="8">
        <v>1</v>
      </c>
      <c r="U5" t="s">
        <v>25</v>
      </c>
    </row>
    <row r="6" spans="1:22" x14ac:dyDescent="0.25">
      <c r="A6" s="4">
        <f t="shared" si="0"/>
        <v>0</v>
      </c>
      <c r="B6" s="4">
        <f t="shared" si="1"/>
        <v>710</v>
      </c>
      <c r="C6" s="4">
        <f t="shared" si="9"/>
        <v>852</v>
      </c>
      <c r="D6" s="4">
        <f t="shared" si="2"/>
        <v>1022.4</v>
      </c>
      <c r="E6" s="5">
        <f t="shared" si="3"/>
        <v>34500000</v>
      </c>
      <c r="F6" s="15">
        <f t="shared" si="4"/>
        <v>48592</v>
      </c>
      <c r="G6" s="10">
        <f t="shared" si="5"/>
        <v>40493</v>
      </c>
      <c r="H6" s="10">
        <f t="shared" si="6"/>
        <v>33744</v>
      </c>
      <c r="I6" s="4" t="e">
        <f>#REF!</f>
        <v>#REF!</v>
      </c>
      <c r="J6" s="4">
        <f t="shared" si="7"/>
        <v>38200707</v>
      </c>
      <c r="O6">
        <v>0</v>
      </c>
      <c r="P6">
        <f t="shared" si="8"/>
        <v>0</v>
      </c>
      <c r="Q6">
        <v>710</v>
      </c>
      <c r="R6" s="2">
        <v>34500000</v>
      </c>
      <c r="S6" s="8">
        <v>38200707</v>
      </c>
      <c r="T6" s="8">
        <v>4</v>
      </c>
      <c r="U6" t="s">
        <v>26</v>
      </c>
      <c r="V6">
        <f>F6*1.1</f>
        <v>53451.200000000004</v>
      </c>
    </row>
    <row r="7" spans="1:22" x14ac:dyDescent="0.25">
      <c r="A7" s="4">
        <f t="shared" si="0"/>
        <v>0</v>
      </c>
      <c r="B7" s="4">
        <f t="shared" si="1"/>
        <v>657</v>
      </c>
      <c r="C7" s="4">
        <f t="shared" si="9"/>
        <v>788.4</v>
      </c>
      <c r="D7" s="4">
        <f t="shared" si="2"/>
        <v>946.07999999999993</v>
      </c>
      <c r="E7" s="5">
        <f t="shared" si="3"/>
        <v>37500000</v>
      </c>
      <c r="F7" s="15">
        <f t="shared" si="4"/>
        <v>57078</v>
      </c>
      <c r="G7" s="10">
        <f t="shared" si="5"/>
        <v>47565</v>
      </c>
      <c r="H7" s="10">
        <f t="shared" si="6"/>
        <v>39637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v>657</v>
      </c>
      <c r="R7" s="2">
        <v>37500000</v>
      </c>
      <c r="S7" s="8"/>
      <c r="T7" s="8"/>
    </row>
    <row r="8" spans="1:22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2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2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2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2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2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2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2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G17" t="s">
        <v>13</v>
      </c>
    </row>
    <row r="18" spans="7:24" x14ac:dyDescent="0.25">
      <c r="G18" t="s">
        <v>14</v>
      </c>
      <c r="H18">
        <v>839</v>
      </c>
      <c r="I18" t="s">
        <v>15</v>
      </c>
    </row>
    <row r="19" spans="7:24" x14ac:dyDescent="0.25">
      <c r="G19" t="s">
        <v>19</v>
      </c>
      <c r="H19">
        <v>52000</v>
      </c>
    </row>
    <row r="20" spans="7:24" x14ac:dyDescent="0.25">
      <c r="G20" t="s">
        <v>20</v>
      </c>
      <c r="H20">
        <f>H19*H18</f>
        <v>43628000</v>
      </c>
    </row>
    <row r="21" spans="7:24" x14ac:dyDescent="0.25">
      <c r="G21" t="s">
        <v>21</v>
      </c>
      <c r="H21">
        <v>1500000</v>
      </c>
      <c r="O21" t="s">
        <v>24</v>
      </c>
    </row>
    <row r="22" spans="7:24" x14ac:dyDescent="0.25">
      <c r="G22" s="6" t="s">
        <v>22</v>
      </c>
      <c r="H22" s="6">
        <f>SUM(H18:H21)</f>
        <v>45180839</v>
      </c>
      <c r="O22">
        <v>17.8</v>
      </c>
      <c r="P22">
        <v>16.399999999999999</v>
      </c>
      <c r="Q22">
        <f>P22*O22</f>
        <v>291.91999999999996</v>
      </c>
    </row>
    <row r="23" spans="7:24" x14ac:dyDescent="0.25">
      <c r="O23">
        <v>4.66</v>
      </c>
      <c r="P23">
        <v>3.7</v>
      </c>
      <c r="Q23">
        <f t="shared" ref="Q23:Q31" si="21">P23*O23</f>
        <v>17.242000000000001</v>
      </c>
    </row>
    <row r="24" spans="7:24" x14ac:dyDescent="0.25">
      <c r="O24">
        <v>11.27</v>
      </c>
      <c r="P24" s="11">
        <v>11.81</v>
      </c>
      <c r="Q24">
        <f t="shared" si="21"/>
        <v>133.09870000000001</v>
      </c>
      <c r="R24" s="13"/>
      <c r="T24" s="11"/>
      <c r="U24" s="11"/>
      <c r="V24" s="11"/>
      <c r="W24" s="11"/>
      <c r="X24" s="11"/>
    </row>
    <row r="25" spans="7:24" x14ac:dyDescent="0.25">
      <c r="G25" t="s">
        <v>17</v>
      </c>
      <c r="O25">
        <v>8.6999999999999993</v>
      </c>
      <c r="P25" s="11">
        <v>4.63</v>
      </c>
      <c r="Q25">
        <f t="shared" si="21"/>
        <v>40.280999999999999</v>
      </c>
      <c r="R25" s="14"/>
      <c r="T25" s="14"/>
      <c r="U25" s="14"/>
      <c r="V25" s="11"/>
      <c r="W25" s="11"/>
      <c r="X25" s="11"/>
    </row>
    <row r="26" spans="7:24" x14ac:dyDescent="0.25">
      <c r="G26" t="s">
        <v>16</v>
      </c>
      <c r="O26">
        <v>9.9</v>
      </c>
      <c r="P26" s="11">
        <v>3.73</v>
      </c>
      <c r="Q26">
        <f t="shared" si="21"/>
        <v>36.927</v>
      </c>
      <c r="R26" s="11"/>
      <c r="T26" s="11"/>
      <c r="U26" s="11"/>
      <c r="V26" s="11"/>
      <c r="W26" s="11"/>
      <c r="X26" s="11"/>
    </row>
    <row r="27" spans="7:24" x14ac:dyDescent="0.25">
      <c r="O27">
        <v>9.14</v>
      </c>
      <c r="P27" s="11">
        <v>8.14</v>
      </c>
      <c r="Q27">
        <f t="shared" si="21"/>
        <v>74.399600000000007</v>
      </c>
      <c r="R27" s="11"/>
      <c r="T27" s="11"/>
      <c r="U27" s="11"/>
      <c r="V27" s="11"/>
      <c r="W27" s="11"/>
      <c r="X27" s="11"/>
    </row>
    <row r="28" spans="7:24" x14ac:dyDescent="0.25">
      <c r="G28" t="s">
        <v>23</v>
      </c>
      <c r="O28">
        <v>4</v>
      </c>
      <c r="P28" s="11">
        <v>1.28</v>
      </c>
      <c r="Q28">
        <f t="shared" si="21"/>
        <v>5.12</v>
      </c>
      <c r="R28" s="12"/>
      <c r="T28" s="12"/>
      <c r="U28" s="12"/>
      <c r="V28" s="11"/>
      <c r="W28" s="11"/>
      <c r="X28" s="11"/>
    </row>
    <row r="29" spans="7:24" x14ac:dyDescent="0.25">
      <c r="J29">
        <f>2024-1958</f>
        <v>66</v>
      </c>
      <c r="O29">
        <v>4</v>
      </c>
      <c r="P29" s="11">
        <v>1.98</v>
      </c>
      <c r="Q29">
        <f t="shared" si="21"/>
        <v>7.92</v>
      </c>
      <c r="R29" s="11"/>
      <c r="T29" s="11"/>
      <c r="U29" s="11"/>
      <c r="V29" s="11"/>
      <c r="W29" s="11"/>
      <c r="X29" s="11"/>
    </row>
    <row r="30" spans="7:24" x14ac:dyDescent="0.25">
      <c r="J30" t="s">
        <v>27</v>
      </c>
      <c r="O30">
        <v>13.14</v>
      </c>
      <c r="P30" s="11">
        <v>11.65</v>
      </c>
      <c r="Q30">
        <f t="shared" si="21"/>
        <v>153.08100000000002</v>
      </c>
      <c r="R30" s="11"/>
      <c r="T30" s="11"/>
      <c r="U30" s="11"/>
      <c r="V30" s="11"/>
      <c r="W30" s="11"/>
      <c r="X30" s="11"/>
    </row>
    <row r="31" spans="7:24" x14ac:dyDescent="0.25">
      <c r="O31">
        <v>8.8000000000000007</v>
      </c>
      <c r="P31" s="11">
        <v>4.4000000000000004</v>
      </c>
      <c r="Q31">
        <f t="shared" si="21"/>
        <v>38.720000000000006</v>
      </c>
      <c r="R31" s="11"/>
      <c r="T31" s="11"/>
      <c r="U31" s="11"/>
      <c r="V31" s="11"/>
      <c r="W31" s="11"/>
      <c r="X31" s="11"/>
    </row>
    <row r="32" spans="7:24" x14ac:dyDescent="0.25">
      <c r="P32" s="11"/>
      <c r="Q32" s="12">
        <f>SUM(Q22:Q31)</f>
        <v>798.70929999999998</v>
      </c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4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3" sqref="G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2024-11-16T05:31:06Z</dcterms:modified>
</cp:coreProperties>
</file>