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1E36B0E-1C96-4C1F-87ED-658BE4D39897}" xr6:coauthVersionLast="45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8" i="1" l="1"/>
  <c r="A42" i="1"/>
  <c r="F29" i="1"/>
  <c r="D19" i="1"/>
  <c r="C19" i="1"/>
  <c r="B19" i="1"/>
  <c r="H28" i="1"/>
  <c r="J7" i="1"/>
  <c r="H9" i="1"/>
  <c r="J9" i="1" s="1"/>
  <c r="K9" i="1" s="1"/>
  <c r="H8" i="1"/>
  <c r="J8" i="1" s="1"/>
  <c r="K8" i="1" s="1"/>
  <c r="H7" i="1"/>
  <c r="A41" i="1"/>
  <c r="A40" i="1"/>
  <c r="A39" i="1"/>
  <c r="A38" i="1"/>
  <c r="G9" i="1"/>
  <c r="G8" i="1"/>
  <c r="D10" i="1"/>
  <c r="D11" i="1" s="1"/>
  <c r="D8" i="1"/>
  <c r="D6" i="1"/>
  <c r="D5" i="1"/>
  <c r="D14" i="1" s="1"/>
  <c r="D12" i="1" l="1"/>
  <c r="D13" i="1" s="1"/>
  <c r="D15" i="1" s="1"/>
  <c r="D17" i="1" s="1"/>
  <c r="C10" i="1"/>
  <c r="C11" i="1" s="1"/>
  <c r="C8" i="1"/>
  <c r="C6" i="1"/>
  <c r="C5" i="1"/>
  <c r="C14" i="1" s="1"/>
  <c r="D20" i="1" l="1"/>
  <c r="D18" i="1"/>
  <c r="C12" i="1"/>
  <c r="C13" i="1" s="1"/>
  <c r="C15" i="1" s="1"/>
  <c r="C17" i="1" s="1"/>
  <c r="G28" i="1"/>
  <c r="C20" i="1" l="1"/>
  <c r="C18" i="1"/>
  <c r="C42" i="1"/>
  <c r="C41" i="1"/>
  <c r="C40" i="1"/>
  <c r="F28" i="1"/>
  <c r="H35" i="1" l="1"/>
  <c r="H27" i="1"/>
  <c r="D38" i="1" l="1"/>
  <c r="O14" i="1" l="1"/>
  <c r="C39" i="1" l="1"/>
  <c r="C38" i="1"/>
  <c r="B10" i="1"/>
  <c r="B11" i="1" s="1"/>
  <c r="B8" i="1"/>
  <c r="B6" i="1"/>
  <c r="B5" i="1"/>
  <c r="B14" i="1" s="1"/>
  <c r="B12" i="1" l="1"/>
  <c r="B13" i="1" s="1"/>
  <c r="B15" i="1" s="1"/>
  <c r="E40" i="1" l="1"/>
  <c r="E41" i="1"/>
  <c r="E39" i="1"/>
  <c r="E38" i="1"/>
  <c r="B17" i="1"/>
  <c r="B18" i="1" l="1"/>
  <c r="B20" i="1"/>
  <c r="F26" i="1"/>
  <c r="F27" i="1" l="1"/>
  <c r="G27" i="1"/>
  <c r="F35" i="1"/>
  <c r="G35" i="1"/>
  <c r="I27" i="1" l="1"/>
  <c r="H26" i="1" l="1"/>
  <c r="I4" i="1" l="1"/>
  <c r="G26" i="1"/>
  <c r="I26" i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<sst xmlns="http://schemas.openxmlformats.org/spreadsheetml/2006/main" count="35" uniqueCount="33">
  <si>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</si>
  <si>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</si>
  <si>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</si>
  <si>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</si>
  <si>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</si>
  <si>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</si>
  <si>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</si>
  <si>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</si>
  <si>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</si>
  <si>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</si>
  <si>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</si>
  <si>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</si>
  <si>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</si>
  <si>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</si>
  <si>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</si>
  <si>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</si>
  <si>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</si>
  <si>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</si>
  <si>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</si>
  <si>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</si>
  <si>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</si>
  <si>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</si>
  <si>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</si>
  <si>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</si>
  <si>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</si>
  <si>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</si>
  <si>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</si>
  <si>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Sai Savali 203</t>
  </si>
  <si>
    <t>Shreeji Nirvana 101</t>
  </si>
  <si>
    <t>Shreeji Nirvana 102</t>
  </si>
  <si>
    <t>Sai Savli - 203</t>
  </si>
  <si>
    <t>Shreeji Nirvana - 101</t>
  </si>
  <si>
    <t>Shreeji Nirvana - 102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</si>
</sst>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12" fillId="0" borderId="1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239349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A9311-8EB5-4687-ADD6-C94BDA6CE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773749" cy="846890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86928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CAB4D6-EF48-4BFE-9269-63761D5E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621328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7590D-F044-4715-AD65-ACCC268AA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736385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134560</xdr:colOff>
      <xdr:row>36</xdr:row>
      <xdr:rowOff>48589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11D6E-553B-47A4-830A-397210029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68960" cy="6906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E0B104-EF2A-43AA-8F69-6954F93A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2974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37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F03041-CFDA-4298-9451-41831C68A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720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486949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CF4EE9-8D67-4D53-B34D-254B1FE1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11749" cy="846890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28</xdr:col>
      <xdr:colOff>163139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EC58C7-4FF7-4283-AC59-DED16565E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8697539" cy="8449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1"/>
  <sheetViews>
    <sheetView topLeftCell="A2" zoomScaleNormal="100" workbookViewId="0">
      <selection activeCell="C33" sqref="C33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33" x14ac:dyDescent="0.3">
      <c r="A2" s="31"/>
      <c r="B2" s="22" t="s">
        <v>30</v>
      </c>
      <c r="C2" s="22" t="s">
        <v>31</v>
      </c>
      <c r="D2" s="22" t="s">
        <v>32</v>
      </c>
      <c r="E2" s="8"/>
      <c r="F2" s="43"/>
    </row>
    <row r="3" spans="1:17" ht="16.5" x14ac:dyDescent="0.3">
      <c r="A3" s="14" t="s">
        <v>0</v>
      </c>
      <c r="B3" s="23">
        <v>7000</v>
      </c>
      <c r="C3" s="15">
        <v>7500</v>
      </c>
      <c r="D3" s="15">
        <v>7500</v>
      </c>
      <c r="G3" t="s">
        <v>13</v>
      </c>
    </row>
    <row r="4" spans="1:17" ht="33" x14ac:dyDescent="0.3">
      <c r="A4" s="16" t="s">
        <v>1</v>
      </c>
      <c r="B4" s="23">
        <v>2600</v>
      </c>
      <c r="C4" s="15">
        <v>2600</v>
      </c>
      <c r="D4" s="15">
        <v>2600</v>
      </c>
      <c r="G4">
        <v>2015</v>
      </c>
      <c r="H4" s="3">
        <v>2024</v>
      </c>
      <c r="I4" s="4">
        <f>H4-G4</f>
        <v>9</v>
      </c>
      <c r="L4" s="22"/>
    </row>
    <row r="5" spans="1:17" ht="16.5" x14ac:dyDescent="0.3">
      <c r="A5" s="14" t="s">
        <v>2</v>
      </c>
      <c r="B5" s="23">
        <f>B3-B4</f>
        <v>4400</v>
      </c>
      <c r="C5" s="15">
        <f>C3-C4</f>
        <v>4900</v>
      </c>
      <c r="D5" s="15">
        <f>D3-D4</f>
        <v>4900</v>
      </c>
      <c r="G5" s="22"/>
      <c r="H5" s="47"/>
      <c r="I5" s="48"/>
      <c r="L5" s="8"/>
      <c r="M5" s="8"/>
      <c r="N5" s="26"/>
      <c r="O5" s="26"/>
      <c r="P5" s="26"/>
      <c r="Q5" s="26"/>
    </row>
    <row r="6" spans="1:17" ht="16.5" x14ac:dyDescent="0.3">
      <c r="A6" s="14" t="s">
        <v>3</v>
      </c>
      <c r="B6" s="23">
        <f>B4</f>
        <v>2600</v>
      </c>
      <c r="C6" s="15">
        <f>C4</f>
        <v>2600</v>
      </c>
      <c r="D6" s="15">
        <f>D4</f>
        <v>2600</v>
      </c>
      <c r="G6" s="8" t="s">
        <v>22</v>
      </c>
      <c r="H6" s="8" t="s">
        <v>23</v>
      </c>
      <c r="I6" s="49"/>
      <c r="L6" s="8"/>
      <c r="M6" s="8"/>
      <c r="N6" s="26"/>
      <c r="O6" s="26"/>
      <c r="P6" s="26"/>
      <c r="Q6" s="26"/>
    </row>
    <row r="7" spans="1:17" ht="16.5" x14ac:dyDescent="0.3">
      <c r="A7" s="14" t="s">
        <v>4</v>
      </c>
      <c r="B7" s="17">
        <v>10</v>
      </c>
      <c r="C7" s="18">
        <v>9</v>
      </c>
      <c r="D7" s="18">
        <v>9</v>
      </c>
      <c r="F7" t="s">
        <v>27</v>
      </c>
      <c r="G7" s="9">
        <v>435</v>
      </c>
      <c r="H7" s="47">
        <f>G7*1.2</f>
        <v>522</v>
      </c>
      <c r="I7" s="49">
        <v>5500</v>
      </c>
      <c r="J7">
        <f>I7*G7</f>
        <v>2392500</v>
      </c>
      <c r="L7" s="8"/>
      <c r="M7" s="8"/>
      <c r="N7" s="26"/>
      <c r="O7" s="26"/>
      <c r="P7" s="26"/>
      <c r="Q7" s="26"/>
    </row>
    <row r="8" spans="1:17" ht="16.5" x14ac:dyDescent="0.3">
      <c r="A8" s="14" t="s">
        <v>5</v>
      </c>
      <c r="B8" s="17">
        <f>B9-B7</f>
        <v>50</v>
      </c>
      <c r="C8" s="18">
        <f>C9-C7</f>
        <v>51</v>
      </c>
      <c r="D8" s="18">
        <f>D9-D7</f>
        <v>51</v>
      </c>
      <c r="F8" t="s">
        <v>28</v>
      </c>
      <c r="G8" s="8">
        <f>43.31*10.764</f>
        <v>466.18883999999997</v>
      </c>
      <c r="H8" s="47">
        <f>G8*1.2</f>
        <v>559.42660799999999</v>
      </c>
      <c r="I8" s="49">
        <v>5500</v>
      </c>
      <c r="J8">
        <f>I8*H8</f>
        <v>3076846.344</v>
      </c>
      <c r="K8">
        <f>J8/G8</f>
        <v>6600.0000000000009</v>
      </c>
      <c r="L8" s="9"/>
      <c r="M8" s="9"/>
      <c r="N8" s="26"/>
      <c r="O8" s="26"/>
      <c r="P8" s="26"/>
      <c r="Q8" s="26"/>
    </row>
    <row r="9" spans="1:17" ht="16.5" x14ac:dyDescent="0.3">
      <c r="A9" s="14" t="s">
        <v>6</v>
      </c>
      <c r="B9" s="17">
        <v>60</v>
      </c>
      <c r="C9" s="18">
        <v>60</v>
      </c>
      <c r="D9" s="18">
        <v>60</v>
      </c>
      <c r="E9" s="9"/>
      <c r="F9" t="s">
        <v>29</v>
      </c>
      <c r="G9" s="41">
        <f>43.77*10.764</f>
        <v>471.14028000000002</v>
      </c>
      <c r="H9" s="47">
        <f>G9*1.2</f>
        <v>565.368336</v>
      </c>
      <c r="I9" s="49">
        <v>5500</v>
      </c>
      <c r="J9">
        <f>I9*H9</f>
        <v>3109525.8479999998</v>
      </c>
      <c r="K9">
        <f>J9/G9</f>
        <v>6599.9999999999991</v>
      </c>
      <c r="L9" s="8"/>
      <c r="M9" s="8"/>
      <c r="N9" s="26"/>
      <c r="O9" s="26"/>
      <c r="P9" s="26"/>
      <c r="Q9" s="26"/>
    </row>
    <row r="10" spans="1:17" ht="33" x14ac:dyDescent="0.3">
      <c r="A10" s="16" t="s">
        <v>7</v>
      </c>
      <c r="B10" s="17">
        <f>90*B7/B9</f>
        <v>15</v>
      </c>
      <c r="C10" s="18">
        <f>90*C7/C9</f>
        <v>13.5</v>
      </c>
      <c r="D10" s="18">
        <f>90*D7/D9</f>
        <v>13.5</v>
      </c>
      <c r="E10" s="9"/>
      <c r="F10" s="8"/>
      <c r="G10" s="8"/>
      <c r="I10" s="28"/>
      <c r="J10" s="25"/>
      <c r="K10" s="12"/>
      <c r="L10" s="26"/>
      <c r="M10" s="26"/>
      <c r="N10" s="26"/>
      <c r="O10" s="26"/>
      <c r="P10" s="26"/>
      <c r="Q10" s="26"/>
    </row>
    <row r="11" spans="1:17" ht="16.5" x14ac:dyDescent="0.3">
      <c r="A11" s="14"/>
      <c r="B11" s="24">
        <f>B10%</f>
        <v>0.15</v>
      </c>
      <c r="C11" s="30">
        <f>C10%</f>
        <v>0.13500000000000001</v>
      </c>
      <c r="D11" s="30">
        <f>D10%</f>
        <v>0.13500000000000001</v>
      </c>
      <c r="E11" s="39"/>
      <c r="F11" s="39"/>
      <c r="G11" s="8"/>
      <c r="K11" s="12"/>
      <c r="L11" s="26"/>
      <c r="M11" s="26"/>
      <c r="N11" s="26"/>
      <c r="O11" s="26"/>
      <c r="P11" s="26"/>
      <c r="Q11" s="26"/>
    </row>
    <row r="12" spans="1:17" ht="16.5" x14ac:dyDescent="0.3">
      <c r="A12" s="14" t="s">
        <v>8</v>
      </c>
      <c r="B12" s="23">
        <f>B6*B11</f>
        <v>390</v>
      </c>
      <c r="C12" s="19">
        <f>C6*C11</f>
        <v>351</v>
      </c>
      <c r="D12" s="19">
        <f>D6*D11</f>
        <v>351</v>
      </c>
      <c r="E12" s="9"/>
      <c r="F12" s="9"/>
      <c r="G12" s="8"/>
      <c r="K12" s="12"/>
      <c r="L12" s="26"/>
      <c r="M12" s="26"/>
      <c r="N12" s="26"/>
      <c r="O12" s="26"/>
      <c r="P12" s="26"/>
      <c r="Q12" s="26"/>
    </row>
    <row r="13" spans="1:17" ht="16.5" x14ac:dyDescent="0.3">
      <c r="A13" s="14" t="s">
        <v>9</v>
      </c>
      <c r="B13" s="23">
        <f>B6-B12</f>
        <v>2210</v>
      </c>
      <c r="C13" s="19">
        <f>C6-C12</f>
        <v>2249</v>
      </c>
      <c r="D13" s="19">
        <f>D6-D12</f>
        <v>2249</v>
      </c>
      <c r="E13" s="9"/>
      <c r="F13" s="9"/>
      <c r="G13" s="8"/>
      <c r="K13" s="12"/>
      <c r="L13" s="26"/>
      <c r="M13" s="26"/>
      <c r="N13" s="26"/>
      <c r="O13" s="26"/>
      <c r="P13" s="26"/>
      <c r="Q13" s="26"/>
    </row>
    <row r="14" spans="1:17" ht="16.5" x14ac:dyDescent="0.3">
      <c r="A14" s="14" t="s">
        <v>2</v>
      </c>
      <c r="B14" s="23">
        <f>B5</f>
        <v>4400</v>
      </c>
      <c r="C14" s="15">
        <f>C5</f>
        <v>4900</v>
      </c>
      <c r="D14" s="15">
        <f>D5</f>
        <v>4900</v>
      </c>
      <c r="E14" s="46"/>
      <c r="F14" s="46"/>
      <c r="K14" s="12"/>
      <c r="L14" s="26"/>
      <c r="M14" s="26"/>
      <c r="N14" s="26"/>
      <c r="O14" s="26">
        <f>N14*1.1</f>
        <v>0</v>
      </c>
      <c r="P14" s="26"/>
      <c r="Q14" s="26"/>
    </row>
    <row r="15" spans="1:17" ht="16.5" x14ac:dyDescent="0.3">
      <c r="A15" s="14" t="s">
        <v>10</v>
      </c>
      <c r="B15" s="23">
        <f>B14+B13</f>
        <v>6610</v>
      </c>
      <c r="C15" s="15">
        <f>C14+C13</f>
        <v>7149</v>
      </c>
      <c r="D15" s="15">
        <f>D14+D13</f>
        <v>7149</v>
      </c>
      <c r="E15" s="9"/>
      <c r="F15" s="9"/>
      <c r="K15" s="12"/>
      <c r="L15" s="28"/>
      <c r="M15" s="28"/>
    </row>
    <row r="16" spans="1:17" ht="16.5" x14ac:dyDescent="0.3">
      <c r="A16" s="14" t="s">
        <v>21</v>
      </c>
      <c r="B16" s="20">
        <v>435</v>
      </c>
      <c r="C16" s="31">
        <v>466</v>
      </c>
      <c r="D16" s="31">
        <v>471</v>
      </c>
      <c r="E16" s="8"/>
      <c r="F16" s="8"/>
      <c r="I16" s="5"/>
      <c r="J16" s="5"/>
      <c r="K16" s="5"/>
      <c r="L16" s="6"/>
    </row>
    <row r="17" spans="1:14" ht="16.5" x14ac:dyDescent="0.3">
      <c r="A17" s="31" t="s">
        <v>11</v>
      </c>
      <c r="B17" s="21">
        <f>B15*B16</f>
        <v>2875350</v>
      </c>
      <c r="C17" s="21">
        <f>C15*C16</f>
        <v>3331434</v>
      </c>
      <c r="D17" s="45">
        <f>D15*D16</f>
        <v>3367179</v>
      </c>
      <c r="E17" s="41"/>
      <c r="F17" s="41"/>
      <c r="I17" s="5"/>
      <c r="J17" s="29"/>
      <c r="K17" s="5"/>
      <c r="L17" s="6"/>
      <c r="N17" s="6"/>
    </row>
    <row r="18" spans="1:14" s="36" customFormat="1" ht="16.5" x14ac:dyDescent="0.3">
      <c r="A18" s="37" t="s">
        <v>24</v>
      </c>
      <c r="B18" s="32">
        <f>B17*0.8</f>
        <v>2300280</v>
      </c>
      <c r="C18" s="32">
        <f>C17*0.8</f>
        <v>2665147.2000000002</v>
      </c>
      <c r="D18" s="38">
        <f>D17*0.8</f>
        <v>2693743.2</v>
      </c>
      <c r="E18" s="40"/>
      <c r="F18" s="40"/>
      <c r="I18" s="33"/>
      <c r="J18" s="34"/>
      <c r="K18" s="33"/>
      <c r="L18" s="35"/>
      <c r="N18" s="35"/>
    </row>
    <row r="19" spans="1:14" s="36" customFormat="1" ht="16.5" x14ac:dyDescent="0.3">
      <c r="A19" s="37" t="s">
        <v>12</v>
      </c>
      <c r="B19" s="32">
        <f>522*B4</f>
        <v>1357200</v>
      </c>
      <c r="C19" s="38">
        <f>559*C4</f>
        <v>1453400</v>
      </c>
      <c r="D19" s="38">
        <f>565*D4</f>
        <v>1469000</v>
      </c>
      <c r="E19" s="40"/>
      <c r="F19" s="40"/>
      <c r="I19" s="35"/>
      <c r="J19" s="33"/>
    </row>
    <row r="20" spans="1:14" ht="16.5" x14ac:dyDescent="0.3">
      <c r="A20" s="20" t="s">
        <v>16</v>
      </c>
      <c r="B20" s="21">
        <f>B17*0.03/12</f>
        <v>7188.375</v>
      </c>
      <c r="C20" s="21">
        <f>C17*0.03/12</f>
        <v>8328.5849999999991</v>
      </c>
      <c r="D20" s="45">
        <f>D17*0.03/12</f>
        <v>8417.9475000000002</v>
      </c>
      <c r="E20" s="41"/>
      <c r="F20" s="41"/>
      <c r="I20" s="6"/>
      <c r="J20" s="5"/>
    </row>
    <row r="21" spans="1:14" x14ac:dyDescent="0.25">
      <c r="A21" s="27"/>
      <c r="B21" s="42"/>
      <c r="C21" s="27"/>
      <c r="D21" s="27"/>
      <c r="E21" s="44"/>
      <c r="F21" s="6"/>
    </row>
    <row r="22" spans="1:14" x14ac:dyDescent="0.25">
      <c r="B22" s="11"/>
      <c r="I22" s="6"/>
    </row>
    <row r="24" spans="1:14" x14ac:dyDescent="0.25">
      <c r="C24" t="s">
        <v>14</v>
      </c>
    </row>
    <row r="25" spans="1:14" s="36" customFormat="1" x14ac:dyDescent="0.25">
      <c r="B25" s="50" t="s">
        <v>15</v>
      </c>
      <c r="C25" s="51" t="s">
        <v>20</v>
      </c>
      <c r="D25" s="51" t="s">
        <v>26</v>
      </c>
      <c r="E25" s="51" t="s">
        <v>11</v>
      </c>
      <c r="F25" s="51" t="s">
        <v>17</v>
      </c>
      <c r="G25" s="51" t="s">
        <v>18</v>
      </c>
      <c r="H25" s="51" t="s">
        <v>19</v>
      </c>
      <c r="I25" s="51"/>
    </row>
    <row r="26" spans="1:14" s="36" customFormat="1" ht="17.25" x14ac:dyDescent="0.3">
      <c r="B26" s="50">
        <v>600</v>
      </c>
      <c r="C26" s="51"/>
      <c r="D26" s="51"/>
      <c r="E26" s="51">
        <v>5200000</v>
      </c>
      <c r="F26" s="52">
        <f t="shared" ref="F26:F35" si="0">E26/B26</f>
        <v>8666.6666666666661</v>
      </c>
      <c r="G26" s="52" t="e">
        <f>E26/C26</f>
        <v>#DIV/0!</v>
      </c>
      <c r="H26" s="52" t="e">
        <f>E26/#REF!</f>
        <v>#REF!</v>
      </c>
      <c r="I26" s="51">
        <f>C26/B26</f>
        <v>0</v>
      </c>
      <c r="J26" s="13"/>
    </row>
    <row r="27" spans="1:14" s="36" customFormat="1" ht="17.25" x14ac:dyDescent="0.3">
      <c r="B27" s="50">
        <v>413</v>
      </c>
      <c r="C27" s="51"/>
      <c r="D27" s="51"/>
      <c r="E27" s="51">
        <v>2800000</v>
      </c>
      <c r="F27" s="52">
        <f t="shared" si="0"/>
        <v>6779.6610169491523</v>
      </c>
      <c r="G27" s="52" t="e">
        <f>E27/C27</f>
        <v>#DIV/0!</v>
      </c>
      <c r="H27" s="52" t="e">
        <f>E27/D27</f>
        <v>#DIV/0!</v>
      </c>
      <c r="I27" s="51">
        <f>C27/B27</f>
        <v>0</v>
      </c>
      <c r="J27" s="13"/>
    </row>
    <row r="28" spans="1:14" s="36" customFormat="1" ht="17.25" x14ac:dyDescent="0.3">
      <c r="B28" s="50">
        <f>D28/1.5</f>
        <v>430</v>
      </c>
      <c r="C28" s="51"/>
      <c r="D28" s="51">
        <v>645</v>
      </c>
      <c r="E28" s="51">
        <v>2350000</v>
      </c>
      <c r="F28" s="52">
        <f t="shared" si="0"/>
        <v>5465.1162790697672</v>
      </c>
      <c r="G28" s="52" t="e">
        <f>E28/C28</f>
        <v>#DIV/0!</v>
      </c>
      <c r="H28" s="52">
        <f>E28/D28</f>
        <v>3643.4108527131784</v>
      </c>
      <c r="I28" s="51"/>
      <c r="J28" s="13"/>
    </row>
    <row r="29" spans="1:14" s="36" customFormat="1" ht="17.25" x14ac:dyDescent="0.3">
      <c r="B29" s="50">
        <v>400</v>
      </c>
      <c r="C29" s="51"/>
      <c r="D29" s="51"/>
      <c r="E29" s="51">
        <v>3500000</v>
      </c>
      <c r="F29" s="52">
        <f t="shared" si="0"/>
        <v>8750</v>
      </c>
      <c r="G29" s="52"/>
      <c r="H29" s="52"/>
      <c r="I29" s="51"/>
      <c r="J29" s="13"/>
    </row>
    <row r="30" spans="1:14" s="36" customFormat="1" ht="17.25" x14ac:dyDescent="0.3">
      <c r="B30" s="50"/>
      <c r="C30" s="51"/>
      <c r="D30" s="51"/>
      <c r="E30" s="51"/>
      <c r="F30" s="52"/>
      <c r="G30" s="52"/>
      <c r="H30" s="52"/>
      <c r="I30" s="51"/>
      <c r="J30" s="13"/>
    </row>
    <row r="31" spans="1:14" s="36" customFormat="1" ht="17.25" x14ac:dyDescent="0.3">
      <c r="B31" s="50"/>
      <c r="C31" s="51"/>
      <c r="D31" s="51"/>
      <c r="E31" s="51"/>
      <c r="F31" s="52"/>
      <c r="G31" s="52"/>
      <c r="H31" s="52"/>
      <c r="I31" s="51"/>
      <c r="J31" s="13"/>
    </row>
    <row r="32" spans="1:14" s="36" customFormat="1" ht="17.25" x14ac:dyDescent="0.3">
      <c r="B32" s="50"/>
      <c r="C32" s="51"/>
      <c r="D32" s="51"/>
      <c r="E32" s="51"/>
      <c r="F32" s="52"/>
      <c r="G32" s="52"/>
      <c r="H32" s="52"/>
      <c r="I32" s="51"/>
      <c r="J32" s="13"/>
    </row>
    <row r="33" spans="1:10" s="36" customFormat="1" ht="17.25" x14ac:dyDescent="0.3">
      <c r="B33" s="50"/>
      <c r="C33" s="51"/>
      <c r="D33" s="51"/>
      <c r="E33" s="51"/>
      <c r="F33" s="52"/>
      <c r="G33" s="52"/>
      <c r="H33" s="52"/>
      <c r="I33" s="51"/>
      <c r="J33" s="13"/>
    </row>
    <row r="34" spans="1:10" s="36" customFormat="1" ht="17.25" x14ac:dyDescent="0.3">
      <c r="B34" s="50"/>
      <c r="C34" s="51"/>
      <c r="D34" s="51"/>
      <c r="E34" s="51"/>
      <c r="F34" s="52"/>
      <c r="G34" s="52"/>
      <c r="H34" s="52"/>
      <c r="I34" s="51"/>
      <c r="J34" s="13"/>
    </row>
    <row r="35" spans="1:10" s="36" customFormat="1" x14ac:dyDescent="0.25">
      <c r="B35" s="50"/>
      <c r="C35" s="51"/>
      <c r="D35" s="51"/>
      <c r="E35" s="52"/>
      <c r="F35" s="52" t="e">
        <f t="shared" si="0"/>
        <v>#DIV/0!</v>
      </c>
      <c r="G35" s="52" t="e">
        <f t="shared" ref="G35" si="1">E35/C35</f>
        <v>#DIV/0!</v>
      </c>
      <c r="H35" s="52" t="e">
        <f>E35/D35</f>
        <v>#DIV/0!</v>
      </c>
      <c r="I35" s="51"/>
    </row>
    <row r="36" spans="1:10" s="36" customFormat="1" x14ac:dyDescent="0.25">
      <c r="B36" s="53"/>
      <c r="C36" s="54"/>
      <c r="D36" s="54"/>
      <c r="E36" s="55"/>
      <c r="F36" s="55"/>
      <c r="G36" s="55"/>
      <c r="H36" s="55"/>
      <c r="I36" s="54"/>
    </row>
    <row r="37" spans="1:10" s="36" customFormat="1" x14ac:dyDescent="0.25">
      <c r="B37" s="56" t="s">
        <v>25</v>
      </c>
    </row>
    <row r="38" spans="1:10" s="36" customFormat="1" ht="15.75" x14ac:dyDescent="0.25">
      <c r="A38" s="57">
        <f>43.46*10.764</f>
        <v>467.80343999999997</v>
      </c>
      <c r="B38" s="58">
        <v>2670000</v>
      </c>
      <c r="C38" s="51">
        <f t="shared" ref="C38:C42" si="2">B38/A38</f>
        <v>5707.5253657818339</v>
      </c>
      <c r="D38" s="51">
        <f>A38/10.764</f>
        <v>43.46</v>
      </c>
      <c r="E38" s="52">
        <f>B15/C38</f>
        <v>1.1581201267415731</v>
      </c>
      <c r="F38" s="51"/>
      <c r="G38" s="51"/>
      <c r="I38" s="35"/>
    </row>
    <row r="39" spans="1:10" s="36" customFormat="1" ht="15.75" x14ac:dyDescent="0.25">
      <c r="A39" s="57">
        <f>41*10.764</f>
        <v>441.32399999999996</v>
      </c>
      <c r="B39" s="58">
        <v>2705000</v>
      </c>
      <c r="C39" s="51">
        <f t="shared" si="2"/>
        <v>6129.2837008637653</v>
      </c>
      <c r="D39" s="51"/>
      <c r="E39" s="52">
        <f>B15/C39</f>
        <v>1.0784294417744915</v>
      </c>
      <c r="F39" s="51"/>
      <c r="G39" s="51"/>
      <c r="I39" s="35"/>
    </row>
    <row r="40" spans="1:10" s="36" customFormat="1" ht="15.75" x14ac:dyDescent="0.25">
      <c r="A40" s="57">
        <f>44*10.764</f>
        <v>473.61599999999999</v>
      </c>
      <c r="B40" s="56">
        <v>3000000</v>
      </c>
      <c r="C40" s="51">
        <f t="shared" si="2"/>
        <v>6334.2454646802471</v>
      </c>
      <c r="E40" s="52">
        <f>B15/C40</f>
        <v>1.04353392</v>
      </c>
      <c r="I40" s="35"/>
    </row>
    <row r="41" spans="1:10" s="36" customFormat="1" ht="15.75" x14ac:dyDescent="0.25">
      <c r="A41" s="59">
        <f>35*10.764</f>
        <v>376.73999999999995</v>
      </c>
      <c r="B41" s="56">
        <v>3000000</v>
      </c>
      <c r="C41" s="51">
        <f t="shared" si="2"/>
        <v>7963.0514413123119</v>
      </c>
      <c r="E41" s="52">
        <f>B15/C41</f>
        <v>0.83008379999999993</v>
      </c>
    </row>
    <row r="42" spans="1:10" x14ac:dyDescent="0.25">
      <c r="A42">
        <f>28*10.764</f>
        <v>301.392</v>
      </c>
      <c r="B42" s="7">
        <v>2134200</v>
      </c>
      <c r="C42" s="54">
        <f t="shared" si="2"/>
        <v>7081.1434941869729</v>
      </c>
    </row>
    <row r="61" spans="3:5" x14ac:dyDescent="0.25">
      <c r="C61" s="6"/>
      <c r="D61" s="6"/>
      <c r="E61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abSelected="1"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2024-11-08T12:03:34Z</dcterms:modified>
</cp:coreProperties>
</file>