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D09D103-B390-4DCF-84F8-A8F6E39C843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B20" i="1"/>
  <c r="B19" i="1"/>
  <c r="A38" i="1" l="1"/>
  <c r="C39" i="1"/>
  <c r="C38" i="1"/>
  <c r="C37" i="1"/>
  <c r="G10" i="1"/>
  <c r="B22" i="1"/>
  <c r="E12" i="1"/>
  <c r="F31" i="1" l="1"/>
  <c r="F7" i="1"/>
  <c r="H32" i="1" l="1"/>
  <c r="H30" i="1"/>
  <c r="O14" i="1" l="1"/>
  <c r="C36" i="1" l="1"/>
  <c r="C35" i="1"/>
  <c r="B10" i="1"/>
  <c r="B11" i="1" s="1"/>
  <c r="B8" i="1"/>
  <c r="B6" i="1"/>
  <c r="B5" i="1"/>
  <c r="B14" i="1" s="1"/>
  <c r="B12" i="1" l="1"/>
  <c r="B13" i="1" s="1"/>
  <c r="B15" i="1" s="1"/>
  <c r="E37" i="1" l="1"/>
  <c r="E38" i="1"/>
  <c r="E36" i="1"/>
  <c r="E35" i="1"/>
  <c r="B17" i="1"/>
  <c r="B23" i="1" l="1"/>
  <c r="F29" i="1"/>
  <c r="F30" i="1" l="1"/>
  <c r="G30" i="1"/>
  <c r="F32" i="1"/>
  <c r="G32" i="1"/>
  <c r="I30" i="1" l="1"/>
  <c r="H29" i="1" l="1"/>
  <c r="G4" i="1" l="1"/>
  <c r="G29" i="1"/>
  <c r="I29" i="1"/>
</calcChain>
</file>

<file path=xl/sharedStrings.xml><?xml version="1.0" encoding="utf-8"?>
<sst xmlns="http://schemas.openxmlformats.org/spreadsheetml/2006/main" count="37" uniqueCount="34">
  <si>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</si>
  <si>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</si>
  <si>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</si>
  <si>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</si>
  <si>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</si>
  <si>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</si>
  <si>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</si>
  <si>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</si>
  <si>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</si>
  <si>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</si>
  <si>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</si>
  <si>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</si>
  <si>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</si>
  <si>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</si>
  <si>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</si>
  <si>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</si>
  <si>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</si>
  <si>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</si>
  <si>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</si>
  <si>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</si>
  <si>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</si>
  <si>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</si>
  <si>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</si>
  <si>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</si>
  <si>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</si>
  <si>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IGR</t>
  </si>
  <si>
    <t>SBA</t>
  </si>
  <si>
    <t>RV</t>
  </si>
  <si>
    <t>Measurement Carpet</t>
  </si>
  <si>
    <t>Dry</t>
  </si>
  <si>
    <t>FSI Area</t>
  </si>
  <si>
    <t>8.10 Cr.</t>
  </si>
  <si>
    <t>3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</si>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</sst>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5" xfId="0" applyNumberFormat="1" applyFont="1" applyBorder="1"/>
    <xf numFmtId="43" fontId="12" fillId="0" borderId="1" xfId="0" applyNumberFormat="1" applyFont="1" applyBorder="1"/>
    <xf numFmtId="43" fontId="0" fillId="0" borderId="5" xfId="0" applyNumberFormat="1" applyBorder="1"/>
    <xf numFmtId="43" fontId="3" fillId="0" borderId="1" xfId="1" applyFont="1" applyBorder="1"/>
    <xf numFmtId="43" fontId="2" fillId="0" borderId="1" xfId="1" applyFont="1" applyBorder="1"/>
    <xf numFmtId="164" fontId="2" fillId="0" borderId="1" xfId="1" applyNumberFormat="1" applyFont="1" applyFill="1" applyBorder="1"/>
    <xf numFmtId="0" fontId="3" fillId="0" borderId="1" xfId="0" applyFont="1" applyBorder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 applyBorder="1"/>
    <xf numFmtId="0" fontId="0" fillId="0" borderId="0" xfId="0" applyFill="1" applyBorder="1"/>
    <xf numFmtId="43" fontId="0" fillId="0" borderId="0" xfId="0" applyNumberFormat="1" applyFill="1" applyBorder="1"/>
    <xf numFmtId="0" fontId="7" fillId="0" borderId="0" xfId="0" applyFont="1" applyFill="1"/>
    <xf numFmtId="0" fontId="15" fillId="0" borderId="1" xfId="0" applyFont="1" applyFill="1" applyBorder="1"/>
    <xf numFmtId="0" fontId="0" fillId="0" borderId="1" xfId="0" applyFont="1" applyFill="1" applyBorder="1"/>
    <xf numFmtId="0" fontId="4" fillId="0" borderId="0" xfId="0" applyFont="1" applyFill="1"/>
    <xf numFmtId="164" fontId="0" fillId="0" borderId="1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48823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A75585-F697-4575-ADC6-8CDE6F3EC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583223" cy="877374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286981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C83DE4-D749-4352-9E13-B5CDD74EE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821381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3F0063-070B-4DA1-87CE-C59EC35A0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1354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172665</xdr:colOff>
      <xdr:row>40</xdr:row>
      <xdr:rowOff>105853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2162BA-06C5-45A1-A2F8-B1CA3888D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07065" cy="7725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14</xdr:col>
      <xdr:colOff>248870</xdr:colOff>
      <xdr:row>40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E06304-1D20-4D4D-9EC5-A54ED763F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8745170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8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0"/>
      <c r="E1" s="1"/>
      <c r="F1" s="2"/>
      <c r="G1" s="2"/>
    </row>
    <row r="2" spans="1:17" ht="16.5" x14ac:dyDescent="0.3">
      <c r="A2" s="32"/>
      <c r="B2" s="22"/>
      <c r="C2" s="22"/>
      <c r="D2" s="20"/>
      <c r="E2" s="8"/>
      <c r="F2" s="44"/>
    </row>
    <row r="3" spans="1:17" ht="16.5" x14ac:dyDescent="0.3">
      <c r="A3" s="14" t="s">
        <v>0</v>
      </c>
      <c r="B3" s="23">
        <v>57000</v>
      </c>
      <c r="C3" s="15"/>
      <c r="D3" s="15"/>
      <c r="E3" t="s">
        <v>13</v>
      </c>
    </row>
    <row r="4" spans="1:17" ht="33" x14ac:dyDescent="0.3">
      <c r="A4" s="16" t="s">
        <v>1</v>
      </c>
      <c r="B4" s="23">
        <v>3000</v>
      </c>
      <c r="C4" s="15"/>
      <c r="D4" s="15"/>
      <c r="E4">
        <v>2019</v>
      </c>
      <c r="F4" s="3">
        <v>2024</v>
      </c>
      <c r="G4" s="4">
        <f>F4-E4</f>
        <v>5</v>
      </c>
      <c r="L4" s="22"/>
    </row>
    <row r="5" spans="1:17" ht="16.5" x14ac:dyDescent="0.3">
      <c r="A5" s="14" t="s">
        <v>2</v>
      </c>
      <c r="B5" s="23">
        <f>B3-B4</f>
        <v>54000</v>
      </c>
      <c r="C5" s="15"/>
      <c r="D5" s="15"/>
      <c r="E5" s="22"/>
      <c r="F5" s="48"/>
      <c r="G5" s="49"/>
      <c r="L5" s="8"/>
      <c r="M5" s="8"/>
      <c r="N5" s="26"/>
      <c r="O5" s="26"/>
      <c r="P5" s="26"/>
      <c r="Q5" s="26"/>
    </row>
    <row r="6" spans="1:17" ht="16.5" x14ac:dyDescent="0.3">
      <c r="A6" s="14" t="s">
        <v>3</v>
      </c>
      <c r="B6" s="23">
        <f>B4</f>
        <v>3000</v>
      </c>
      <c r="C6" s="15"/>
      <c r="D6" s="15"/>
      <c r="E6" s="8" t="s">
        <v>22</v>
      </c>
      <c r="F6" s="8" t="s">
        <v>23</v>
      </c>
      <c r="G6" s="50"/>
      <c r="I6">
        <v>2022</v>
      </c>
      <c r="L6" s="8"/>
      <c r="M6" s="8"/>
      <c r="N6" s="26"/>
      <c r="O6" s="26"/>
      <c r="P6" s="26"/>
      <c r="Q6" s="26"/>
    </row>
    <row r="7" spans="1:17" ht="16.5" x14ac:dyDescent="0.3">
      <c r="A7" s="14" t="s">
        <v>4</v>
      </c>
      <c r="B7" s="17">
        <v>5</v>
      </c>
      <c r="C7" s="18"/>
      <c r="D7" s="18"/>
      <c r="E7" s="8">
        <v>1515</v>
      </c>
      <c r="F7" s="48">
        <f>E7*1.1</f>
        <v>1666.5000000000002</v>
      </c>
      <c r="G7" s="50">
        <v>1421</v>
      </c>
      <c r="H7" t="s">
        <v>15</v>
      </c>
      <c r="I7" t="s">
        <v>31</v>
      </c>
      <c r="L7" s="8"/>
      <c r="M7" s="8"/>
      <c r="N7" s="26"/>
      <c r="O7" s="26"/>
      <c r="P7" s="26"/>
      <c r="Q7" s="26"/>
    </row>
    <row r="8" spans="1:17" ht="16.5" x14ac:dyDescent="0.3">
      <c r="A8" s="14" t="s">
        <v>5</v>
      </c>
      <c r="B8" s="17">
        <f>B9-B7</f>
        <v>55</v>
      </c>
      <c r="C8" s="18"/>
      <c r="D8" s="18"/>
      <c r="E8" s="8"/>
      <c r="F8" s="48"/>
      <c r="G8" s="42">
        <v>32</v>
      </c>
      <c r="H8" t="s">
        <v>29</v>
      </c>
      <c r="L8" s="9"/>
      <c r="M8" s="9"/>
      <c r="N8" s="26"/>
      <c r="O8" s="26"/>
      <c r="P8" s="26"/>
      <c r="Q8" s="26"/>
    </row>
    <row r="9" spans="1:17" ht="16.5" x14ac:dyDescent="0.3">
      <c r="A9" s="14" t="s">
        <v>6</v>
      </c>
      <c r="B9" s="17">
        <v>60</v>
      </c>
      <c r="C9" s="18"/>
      <c r="D9" s="18"/>
      <c r="E9" s="8"/>
      <c r="F9" s="51"/>
      <c r="G9" s="42">
        <v>62</v>
      </c>
      <c r="H9" t="s">
        <v>30</v>
      </c>
      <c r="J9" s="27"/>
      <c r="K9" s="12"/>
      <c r="L9" s="8"/>
      <c r="M9" s="8"/>
      <c r="N9" s="26"/>
      <c r="O9" s="26"/>
      <c r="P9" s="26"/>
      <c r="Q9" s="26"/>
    </row>
    <row r="10" spans="1:17" ht="33" x14ac:dyDescent="0.3">
      <c r="A10" s="16" t="s">
        <v>7</v>
      </c>
      <c r="B10" s="17">
        <f>90*B7/B9</f>
        <v>7.5</v>
      </c>
      <c r="C10" s="18"/>
      <c r="D10" s="18"/>
      <c r="E10" s="8"/>
      <c r="F10" s="8"/>
      <c r="G10" s="62">
        <f>SUM(G7:G9)</f>
        <v>1515</v>
      </c>
      <c r="I10" s="29"/>
      <c r="J10" s="25"/>
      <c r="K10" s="12"/>
      <c r="L10" s="26"/>
      <c r="M10" s="26"/>
      <c r="N10" s="26"/>
      <c r="O10" s="26"/>
      <c r="P10" s="26"/>
      <c r="Q10" s="26"/>
    </row>
    <row r="11" spans="1:17" ht="16.5" x14ac:dyDescent="0.3">
      <c r="A11" s="14"/>
      <c r="B11" s="24">
        <f>B10%</f>
        <v>7.4999999999999997E-2</v>
      </c>
      <c r="C11" s="31"/>
      <c r="D11" s="31"/>
      <c r="E11" s="40" t="s">
        <v>28</v>
      </c>
      <c r="F11" s="40"/>
      <c r="G11" s="8"/>
      <c r="K11" s="12"/>
      <c r="L11" s="26"/>
      <c r="M11" s="26"/>
      <c r="N11" s="26"/>
      <c r="O11" s="26"/>
      <c r="P11" s="26"/>
      <c r="Q11" s="26"/>
    </row>
    <row r="12" spans="1:17" ht="16.5" x14ac:dyDescent="0.3">
      <c r="A12" s="14" t="s">
        <v>8</v>
      </c>
      <c r="B12" s="23">
        <f>B6*B11</f>
        <v>225</v>
      </c>
      <c r="C12" s="19"/>
      <c r="D12" s="19"/>
      <c r="E12" s="9">
        <f>204+19+80+154+34+30+110+178+124+30+18+62+150+34+7+8</f>
        <v>1242</v>
      </c>
      <c r="F12" s="9"/>
      <c r="G12" s="8"/>
      <c r="K12" s="12"/>
      <c r="L12" s="26"/>
      <c r="M12" s="26"/>
      <c r="N12" s="26"/>
      <c r="O12" s="26"/>
      <c r="P12" s="26"/>
      <c r="Q12" s="26"/>
    </row>
    <row r="13" spans="1:17" ht="16.5" x14ac:dyDescent="0.3">
      <c r="A13" s="14" t="s">
        <v>9</v>
      </c>
      <c r="B13" s="23">
        <f>B6-B12</f>
        <v>2775</v>
      </c>
      <c r="C13" s="19"/>
      <c r="D13" s="19"/>
      <c r="E13" s="9"/>
      <c r="F13" s="9"/>
      <c r="G13" s="8"/>
      <c r="K13" s="12"/>
      <c r="L13" s="26"/>
      <c r="M13" s="26"/>
      <c r="N13" s="26"/>
      <c r="O13" s="26"/>
      <c r="P13" s="26"/>
      <c r="Q13" s="26"/>
    </row>
    <row r="14" spans="1:17" ht="16.5" x14ac:dyDescent="0.3">
      <c r="A14" s="14" t="s">
        <v>2</v>
      </c>
      <c r="B14" s="23">
        <f>B5</f>
        <v>54000</v>
      </c>
      <c r="C14" s="15"/>
      <c r="D14" s="15"/>
      <c r="E14" s="47"/>
      <c r="F14" s="47"/>
      <c r="K14" s="12"/>
      <c r="L14" s="26"/>
      <c r="M14" s="26"/>
      <c r="N14" s="26"/>
      <c r="O14" s="26">
        <f>N14*1.1</f>
        <v>0</v>
      </c>
      <c r="P14" s="26"/>
      <c r="Q14" s="26"/>
    </row>
    <row r="15" spans="1:17" ht="16.5" x14ac:dyDescent="0.3">
      <c r="A15" s="14" t="s">
        <v>10</v>
      </c>
      <c r="B15" s="23">
        <f>B14+B13</f>
        <v>56775</v>
      </c>
      <c r="C15" s="15"/>
      <c r="D15" s="15"/>
      <c r="E15" s="9"/>
      <c r="F15" s="9"/>
      <c r="K15" s="12"/>
      <c r="L15" s="29"/>
      <c r="M15" s="29"/>
    </row>
    <row r="16" spans="1:17" ht="16.5" x14ac:dyDescent="0.3">
      <c r="A16" s="14" t="s">
        <v>21</v>
      </c>
      <c r="B16" s="20">
        <v>1515</v>
      </c>
      <c r="C16" s="32"/>
      <c r="D16" s="14"/>
      <c r="E16" s="8"/>
      <c r="F16" s="8"/>
      <c r="I16" s="5"/>
      <c r="J16" s="5"/>
      <c r="K16" s="5"/>
      <c r="L16" s="6"/>
    </row>
    <row r="17" spans="1:14" ht="16.5" x14ac:dyDescent="0.3">
      <c r="A17" s="32" t="s">
        <v>11</v>
      </c>
      <c r="B17" s="21">
        <f>B15*B16</f>
        <v>86014125</v>
      </c>
      <c r="C17" s="21"/>
      <c r="D17" s="46"/>
      <c r="E17" s="42"/>
      <c r="F17" s="42"/>
      <c r="I17" s="5"/>
      <c r="J17" s="30"/>
      <c r="K17" s="5"/>
      <c r="L17" s="6"/>
      <c r="N17" s="6"/>
    </row>
    <row r="18" spans="1:14" ht="16.5" x14ac:dyDescent="0.3">
      <c r="A18" s="32" t="s">
        <v>32</v>
      </c>
      <c r="B18" s="21">
        <v>3600000</v>
      </c>
      <c r="C18" s="21"/>
      <c r="D18" s="46"/>
      <c r="E18" s="42"/>
      <c r="F18" s="42"/>
      <c r="I18" s="5"/>
      <c r="J18" s="30"/>
      <c r="K18" s="5"/>
      <c r="L18" s="6"/>
      <c r="N18" s="6"/>
    </row>
    <row r="19" spans="1:14" ht="16.5" x14ac:dyDescent="0.3">
      <c r="A19" s="32" t="s">
        <v>33</v>
      </c>
      <c r="B19" s="21">
        <f>B18+B17</f>
        <v>89614125</v>
      </c>
      <c r="C19" s="21"/>
      <c r="D19" s="46"/>
      <c r="E19" s="42"/>
      <c r="F19" s="42"/>
      <c r="I19" s="5"/>
      <c r="J19" s="30"/>
      <c r="K19" s="5"/>
      <c r="L19" s="6"/>
      <c r="N19" s="6"/>
    </row>
    <row r="20" spans="1:14" ht="16.5" x14ac:dyDescent="0.3">
      <c r="A20" s="32" t="s">
        <v>27</v>
      </c>
      <c r="B20" s="21">
        <f>B19*0.9</f>
        <v>80652712.5</v>
      </c>
      <c r="C20" s="21"/>
      <c r="D20" s="46"/>
      <c r="E20" s="42"/>
      <c r="F20" s="42"/>
      <c r="I20" s="5"/>
      <c r="J20" s="30"/>
      <c r="K20" s="5"/>
      <c r="L20" s="6"/>
      <c r="N20" s="6"/>
    </row>
    <row r="21" spans="1:14" s="37" customFormat="1" ht="16.5" x14ac:dyDescent="0.3">
      <c r="A21" s="38" t="s">
        <v>24</v>
      </c>
      <c r="B21" s="33">
        <f>B19*0.8</f>
        <v>71691300</v>
      </c>
      <c r="C21" s="33"/>
      <c r="D21" s="39"/>
      <c r="E21" s="41"/>
      <c r="F21" s="41"/>
      <c r="I21" s="34"/>
      <c r="J21" s="35"/>
      <c r="K21" s="34"/>
      <c r="L21" s="36"/>
      <c r="N21" s="36"/>
    </row>
    <row r="22" spans="1:14" s="37" customFormat="1" ht="16.5" x14ac:dyDescent="0.3">
      <c r="A22" s="38" t="s">
        <v>12</v>
      </c>
      <c r="B22" s="33">
        <f>1667*B4</f>
        <v>5001000</v>
      </c>
      <c r="C22" s="39"/>
      <c r="D22" s="39"/>
      <c r="E22" s="41"/>
      <c r="F22" s="41"/>
      <c r="I22" s="36"/>
      <c r="J22" s="34"/>
    </row>
    <row r="23" spans="1:14" ht="16.5" x14ac:dyDescent="0.3">
      <c r="A23" s="20" t="s">
        <v>16</v>
      </c>
      <c r="B23" s="21">
        <f>B17*0.03/12</f>
        <v>215035.3125</v>
      </c>
      <c r="C23" s="21"/>
      <c r="D23" s="46"/>
      <c r="E23" s="42"/>
      <c r="F23" s="42"/>
      <c r="I23" s="6"/>
      <c r="J23" s="5"/>
    </row>
    <row r="24" spans="1:14" x14ac:dyDescent="0.25">
      <c r="A24" s="28"/>
      <c r="B24" s="43"/>
      <c r="C24" s="28"/>
      <c r="D24" s="28"/>
      <c r="E24" s="45"/>
      <c r="F24" s="6"/>
    </row>
    <row r="25" spans="1:14" x14ac:dyDescent="0.25">
      <c r="B25" s="11"/>
      <c r="I25" s="6"/>
    </row>
    <row r="27" spans="1:14" x14ac:dyDescent="0.25">
      <c r="C27" t="s">
        <v>14</v>
      </c>
    </row>
    <row r="28" spans="1:14" s="37" customFormat="1" x14ac:dyDescent="0.25">
      <c r="B28" s="52" t="s">
        <v>15</v>
      </c>
      <c r="C28" s="53" t="s">
        <v>20</v>
      </c>
      <c r="D28" s="53" t="s">
        <v>26</v>
      </c>
      <c r="E28" s="53" t="s">
        <v>11</v>
      </c>
      <c r="F28" s="53" t="s">
        <v>17</v>
      </c>
      <c r="G28" s="53" t="s">
        <v>18</v>
      </c>
      <c r="H28" s="53" t="s">
        <v>19</v>
      </c>
      <c r="I28" s="53"/>
    </row>
    <row r="29" spans="1:14" s="37" customFormat="1" ht="17.25" x14ac:dyDescent="0.3">
      <c r="B29" s="52">
        <v>1519</v>
      </c>
      <c r="C29" s="53"/>
      <c r="D29" s="53"/>
      <c r="E29" s="53">
        <v>95000000</v>
      </c>
      <c r="F29" s="54">
        <f t="shared" ref="F29:F32" si="0">E29/B29</f>
        <v>62541.145490454248</v>
      </c>
      <c r="G29" s="54" t="e">
        <f>E29/C29</f>
        <v>#DIV/0!</v>
      </c>
      <c r="H29" s="54" t="e">
        <f>E29/#REF!</f>
        <v>#REF!</v>
      </c>
      <c r="I29" s="53">
        <f>C29/B29</f>
        <v>0</v>
      </c>
      <c r="J29" s="13"/>
    </row>
    <row r="30" spans="1:14" s="37" customFormat="1" ht="17.25" x14ac:dyDescent="0.3">
      <c r="B30" s="52">
        <v>1515</v>
      </c>
      <c r="C30" s="53"/>
      <c r="D30" s="53"/>
      <c r="E30" s="53">
        <v>87500000</v>
      </c>
      <c r="F30" s="54">
        <f t="shared" si="0"/>
        <v>57755.775577557753</v>
      </c>
      <c r="G30" s="54" t="e">
        <f>E30/C30</f>
        <v>#DIV/0!</v>
      </c>
      <c r="H30" s="54" t="e">
        <f>E30/D30</f>
        <v>#DIV/0!</v>
      </c>
      <c r="I30" s="53">
        <f>C30/B30</f>
        <v>0</v>
      </c>
      <c r="J30" s="13"/>
    </row>
    <row r="31" spans="1:14" s="37" customFormat="1" ht="17.25" x14ac:dyDescent="0.3">
      <c r="B31" s="52">
        <v>1515</v>
      </c>
      <c r="C31" s="53"/>
      <c r="D31" s="53"/>
      <c r="E31" s="53">
        <v>95000000</v>
      </c>
      <c r="F31" s="54">
        <f t="shared" si="0"/>
        <v>62706.27062706271</v>
      </c>
      <c r="G31" s="54"/>
      <c r="H31" s="54"/>
      <c r="I31" s="53"/>
      <c r="J31" s="13"/>
    </row>
    <row r="32" spans="1:14" s="37" customFormat="1" x14ac:dyDescent="0.25">
      <c r="B32" s="52">
        <v>1515</v>
      </c>
      <c r="C32" s="53"/>
      <c r="D32" s="53"/>
      <c r="E32" s="54">
        <v>92500000</v>
      </c>
      <c r="F32" s="54">
        <f t="shared" si="0"/>
        <v>61056.105610561055</v>
      </c>
      <c r="G32" s="54" t="e">
        <f t="shared" ref="G32" si="1">E32/C32</f>
        <v>#DIV/0!</v>
      </c>
      <c r="H32" s="54" t="e">
        <f>E32/D32</f>
        <v>#DIV/0!</v>
      </c>
      <c r="I32" s="53"/>
    </row>
    <row r="33" spans="1:9" s="37" customFormat="1" x14ac:dyDescent="0.25">
      <c r="B33" s="55"/>
      <c r="C33" s="56"/>
      <c r="D33" s="56"/>
      <c r="E33" s="57"/>
      <c r="F33" s="57"/>
      <c r="G33" s="57"/>
      <c r="H33" s="57"/>
      <c r="I33" s="56"/>
    </row>
    <row r="34" spans="1:9" s="37" customFormat="1" x14ac:dyDescent="0.25">
      <c r="A34" s="37">
        <v>2022</v>
      </c>
      <c r="B34" s="58" t="s">
        <v>25</v>
      </c>
    </row>
    <row r="35" spans="1:9" s="37" customFormat="1" ht="15.75" x14ac:dyDescent="0.25">
      <c r="A35" s="59">
        <v>1920</v>
      </c>
      <c r="B35" s="60">
        <v>78400000</v>
      </c>
      <c r="C35" s="53">
        <f t="shared" ref="C35:C39" si="2">B35/A35</f>
        <v>40833.333333333336</v>
      </c>
      <c r="D35" s="53"/>
      <c r="E35" s="54">
        <f>B15/C35</f>
        <v>1.390408163265306</v>
      </c>
      <c r="F35" s="53"/>
      <c r="G35" s="53"/>
      <c r="I35" s="36"/>
    </row>
    <row r="36" spans="1:9" s="37" customFormat="1" ht="15.75" x14ac:dyDescent="0.25">
      <c r="A36" s="59">
        <v>1478</v>
      </c>
      <c r="B36" s="60">
        <v>60760000</v>
      </c>
      <c r="C36" s="53">
        <f t="shared" si="2"/>
        <v>41109.607577807852</v>
      </c>
      <c r="D36" s="53"/>
      <c r="E36" s="54">
        <f>B15/C36</f>
        <v>1.3810640223831467</v>
      </c>
      <c r="F36" s="53"/>
      <c r="G36" s="53"/>
      <c r="I36" s="36"/>
    </row>
    <row r="37" spans="1:9" s="37" customFormat="1" ht="15.75" x14ac:dyDescent="0.25">
      <c r="A37" s="61">
        <v>2111</v>
      </c>
      <c r="B37" s="58">
        <v>135100000</v>
      </c>
      <c r="C37" s="53">
        <f t="shared" si="2"/>
        <v>63998.105163429653</v>
      </c>
      <c r="E37" s="54">
        <f>B15/C37</f>
        <v>0.88713564026646929</v>
      </c>
      <c r="I37" s="36"/>
    </row>
    <row r="38" spans="1:9" s="37" customFormat="1" ht="15.75" x14ac:dyDescent="0.25">
      <c r="A38" s="61">
        <f>3039+704</f>
        <v>3743</v>
      </c>
      <c r="B38" s="58">
        <v>163724528</v>
      </c>
      <c r="C38" s="53">
        <f t="shared" si="2"/>
        <v>43741.524979962596</v>
      </c>
      <c r="E38" s="54">
        <f>B15/C38</f>
        <v>1.2979657208112398</v>
      </c>
    </row>
    <row r="39" spans="1:9" x14ac:dyDescent="0.25">
      <c r="A39">
        <v>3039</v>
      </c>
      <c r="B39" s="58">
        <v>163724528</v>
      </c>
      <c r="C39" s="56">
        <f t="shared" si="2"/>
        <v>53874.474498190197</v>
      </c>
    </row>
    <row r="58" spans="3:5" x14ac:dyDescent="0.25">
      <c r="C58" s="6"/>
      <c r="D58" s="6"/>
      <c r="E58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E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2024-11-11T09:52:37Z</dcterms:modified>
</cp:coreProperties>
</file>