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AFB65FB-6C8C-44E3-807A-8A414AF23745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3" i="1"/>
  <c r="H8" i="1"/>
  <c r="E13" i="1"/>
  <c r="E8" i="1"/>
  <c r="E9" i="1"/>
  <c r="A34" i="1" l="1"/>
  <c r="A33" i="1"/>
  <c r="E7" i="1"/>
  <c r="C37" i="1" l="1"/>
  <c r="C36" i="1"/>
  <c r="C35" i="1"/>
  <c r="F29" i="1"/>
  <c r="B20" i="1"/>
  <c r="F7" i="1"/>
  <c r="H30" i="1" l="1"/>
  <c r="H28" i="1"/>
  <c r="D33" i="1" l="1"/>
  <c r="O14" i="1" l="1"/>
  <c r="C34" i="1" l="1"/>
  <c r="C33" i="1"/>
  <c r="B10" i="1"/>
  <c r="B11" i="1" s="1"/>
  <c r="B8" i="1"/>
  <c r="B6" i="1"/>
  <c r="B5" i="1"/>
  <c r="B14" i="1" s="1"/>
  <c r="B12" i="1" l="1"/>
  <c r="B13" i="1" s="1"/>
  <c r="B15" i="1" s="1"/>
  <c r="E35" i="1" l="1"/>
  <c r="E36" i="1"/>
  <c r="E34" i="1"/>
  <c r="E33" i="1"/>
  <c r="B17" i="1"/>
  <c r="B19" i="1" l="1"/>
  <c r="B18" i="1"/>
  <c r="B21" i="1"/>
  <c r="F27" i="1"/>
  <c r="F28" i="1" l="1"/>
  <c r="G28" i="1"/>
  <c r="F30" i="1"/>
  <c r="G30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<sst xmlns="http://schemas.openxmlformats.org/spreadsheetml/2006/main" count="30" uniqueCount="28">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</sst>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3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67875</xdr:colOff>
      <xdr:row>44</xdr:row>
      <xdr:rowOff>163118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89BEAC-99C8-4BA3-84F7-38751F41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8602275" cy="8545118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33</xdr:col>
      <xdr:colOff>115507</xdr:colOff>
      <xdr:row>43</xdr:row>
      <xdr:rowOff>144038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63C1C2-D350-4F6E-8504-9ECB14DBC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8649907" cy="833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125033</xdr:colOff>
      <xdr:row>36</xdr:row>
      <xdr:rowOff>77168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84B428-9207-4D17-AEA6-E5AD1FE4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9433" cy="693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zoomScaleNormal="100" workbookViewId="0">
      <selection activeCell="H11" sqref="H11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23000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3000</v>
      </c>
      <c r="C4" s="15"/>
      <c r="D4" s="15"/>
      <c r="E4">
        <v>2025</v>
      </c>
      <c r="F4" s="3">
        <v>2024</v>
      </c>
      <c r="G4" s="4">
        <f>F4-E4</f>
        <v>-1</v>
      </c>
      <c r="L4" s="22"/>
    </row>
    <row r="5" spans="1:17" ht="16.5" x14ac:dyDescent="0.3">
      <c r="A5" s="14" t="s">
        <v>2</v>
      </c>
      <c r="B5" s="23">
        <f>B3-B4</f>
        <v>20000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3000</v>
      </c>
      <c r="C6" s="15"/>
      <c r="D6" s="15"/>
      <c r="E6" s="8" t="s">
        <v>22</v>
      </c>
      <c r="F6" s="8" t="s">
        <v>23</v>
      </c>
      <c r="G6" s="50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0</v>
      </c>
      <c r="C7" s="18"/>
      <c r="D7" s="18"/>
      <c r="E7" s="8">
        <f>63.36*10.764</f>
        <v>682.00703999999996</v>
      </c>
      <c r="F7" s="48">
        <f>E7*1.1</f>
        <v>750.20774400000005</v>
      </c>
      <c r="G7" s="50"/>
      <c r="H7">
        <v>682</v>
      </c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60</v>
      </c>
      <c r="C8" s="18"/>
      <c r="D8" s="18"/>
      <c r="E8" s="8">
        <f>E7*1.2</f>
        <v>818.40844799999991</v>
      </c>
      <c r="F8" s="48"/>
      <c r="G8" s="42"/>
      <c r="H8">
        <f>H7*1.7</f>
        <v>1159.3999999999999</v>
      </c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8">
        <f>E8*1.3</f>
        <v>1063.9309823999999</v>
      </c>
      <c r="F9" s="51"/>
      <c r="G9" s="42"/>
      <c r="H9">
        <v>13700</v>
      </c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0</v>
      </c>
      <c r="C10" s="18"/>
      <c r="D10" s="18"/>
      <c r="E10" s="8">
        <v>1064</v>
      </c>
      <c r="F10" s="8"/>
      <c r="G10" s="8"/>
      <c r="H10">
        <f>H9*H8</f>
        <v>15883779.999999998</v>
      </c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0</v>
      </c>
      <c r="C12" s="19"/>
      <c r="D12" s="19"/>
      <c r="E12" s="9">
        <v>13700</v>
      </c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3000</v>
      </c>
      <c r="C13" s="19"/>
      <c r="D13" s="19"/>
      <c r="E13" s="9">
        <f>E12*E10</f>
        <v>14576800</v>
      </c>
      <c r="F13" s="9"/>
      <c r="G13" s="8"/>
      <c r="H13">
        <v>12000</v>
      </c>
      <c r="I13">
        <f>100*17</f>
        <v>1700</v>
      </c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20000</v>
      </c>
      <c r="C14" s="15"/>
      <c r="D14" s="15"/>
      <c r="E14" s="47"/>
      <c r="F14" s="47"/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23000</v>
      </c>
      <c r="C15" s="15"/>
      <c r="D15" s="15"/>
      <c r="E15" s="9"/>
      <c r="F15" s="9"/>
      <c r="K15" s="12"/>
      <c r="L15" s="29"/>
      <c r="M15" s="29"/>
    </row>
    <row r="16" spans="1:17" ht="16.5" x14ac:dyDescent="0.3">
      <c r="A16" s="14" t="s">
        <v>21</v>
      </c>
      <c r="B16" s="20">
        <v>682</v>
      </c>
      <c r="C16" s="32"/>
      <c r="D16" s="14"/>
      <c r="E16" s="8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15686000</v>
      </c>
      <c r="C17" s="21"/>
      <c r="D17" s="46"/>
      <c r="E17" s="42"/>
      <c r="F17" s="42"/>
      <c r="I17" s="5"/>
      <c r="J17" s="30"/>
      <c r="K17" s="5"/>
      <c r="L17" s="6"/>
      <c r="N17" s="6"/>
    </row>
    <row r="18" spans="1:14" ht="16.5" x14ac:dyDescent="0.3">
      <c r="A18" s="32" t="s">
        <v>27</v>
      </c>
      <c r="B18" s="21">
        <f>B17*0.9</f>
        <v>14117400</v>
      </c>
      <c r="C18" s="21"/>
      <c r="D18" s="46"/>
      <c r="E18" s="42"/>
      <c r="F18" s="42"/>
      <c r="I18" s="5"/>
      <c r="J18" s="30"/>
      <c r="K18" s="5"/>
      <c r="L18" s="6"/>
      <c r="N18" s="6"/>
    </row>
    <row r="19" spans="1:14" s="37" customFormat="1" ht="16.5" x14ac:dyDescent="0.3">
      <c r="A19" s="38" t="s">
        <v>24</v>
      </c>
      <c r="B19" s="33">
        <f>B17*0.8</f>
        <v>12548800</v>
      </c>
      <c r="C19" s="33"/>
      <c r="D19" s="39"/>
      <c r="E19" s="41"/>
      <c r="F19" s="41"/>
      <c r="I19" s="34"/>
      <c r="J19" s="35"/>
      <c r="K19" s="34"/>
      <c r="L19" s="36"/>
      <c r="N19" s="36"/>
    </row>
    <row r="20" spans="1:14" s="37" customFormat="1" ht="16.5" x14ac:dyDescent="0.3">
      <c r="A20" s="38" t="s">
        <v>12</v>
      </c>
      <c r="B20" s="33">
        <f>576*B4</f>
        <v>1728000</v>
      </c>
      <c r="C20" s="39"/>
      <c r="D20" s="39"/>
      <c r="E20" s="41"/>
      <c r="F20" s="41"/>
      <c r="I20" s="36"/>
      <c r="J20" s="34"/>
    </row>
    <row r="21" spans="1:14" ht="16.5" x14ac:dyDescent="0.3">
      <c r="A21" s="20" t="s">
        <v>16</v>
      </c>
      <c r="B21" s="21">
        <f>B17*0.03/12</f>
        <v>39215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5" spans="1:14" x14ac:dyDescent="0.25">
      <c r="C25" t="s">
        <v>14</v>
      </c>
    </row>
    <row r="26" spans="1:14" s="37" customFormat="1" x14ac:dyDescent="0.25">
      <c r="B26" s="52" t="s">
        <v>15</v>
      </c>
      <c r="C26" s="53" t="s">
        <v>20</v>
      </c>
      <c r="D26" s="53" t="s">
        <v>26</v>
      </c>
      <c r="E26" s="53" t="s">
        <v>11</v>
      </c>
      <c r="F26" s="53" t="s">
        <v>17</v>
      </c>
      <c r="G26" s="53" t="s">
        <v>18</v>
      </c>
      <c r="H26" s="53" t="s">
        <v>19</v>
      </c>
      <c r="I26" s="53"/>
    </row>
    <row r="27" spans="1:14" s="37" customFormat="1" ht="17.25" x14ac:dyDescent="0.3">
      <c r="B27" s="52">
        <v>646</v>
      </c>
      <c r="C27" s="53"/>
      <c r="D27" s="53"/>
      <c r="E27" s="53">
        <v>19400000</v>
      </c>
      <c r="F27" s="54">
        <f t="shared" ref="F27:F30" si="0">E27/B27</f>
        <v>30030.959752321982</v>
      </c>
      <c r="G27" s="54" t="e">
        <f>E27/C27</f>
        <v>#DIV/0!</v>
      </c>
      <c r="H27" s="54" t="e">
        <f>E27/#REF!</f>
        <v>#REF!</v>
      </c>
      <c r="I27" s="53">
        <f>C27/B27</f>
        <v>0</v>
      </c>
      <c r="J27" s="13"/>
    </row>
    <row r="28" spans="1:14" s="37" customFormat="1" ht="17.25" x14ac:dyDescent="0.3">
      <c r="B28" s="52">
        <v>646</v>
      </c>
      <c r="C28" s="53"/>
      <c r="D28" s="53"/>
      <c r="E28" s="53">
        <v>19000000</v>
      </c>
      <c r="F28" s="54">
        <f t="shared" si="0"/>
        <v>29411.764705882353</v>
      </c>
      <c r="G28" s="54" t="e">
        <f>E28/C28</f>
        <v>#DIV/0!</v>
      </c>
      <c r="H28" s="54" t="e">
        <f>E28/D28</f>
        <v>#DIV/0!</v>
      </c>
      <c r="I28" s="53">
        <f>C28/B28</f>
        <v>0</v>
      </c>
      <c r="J28" s="13"/>
    </row>
    <row r="29" spans="1:14" s="37" customFormat="1" ht="17.25" x14ac:dyDescent="0.3">
      <c r="B29" s="52">
        <v>762</v>
      </c>
      <c r="C29" s="53"/>
      <c r="D29" s="53"/>
      <c r="E29" s="53">
        <v>17500000</v>
      </c>
      <c r="F29" s="54">
        <f t="shared" si="0"/>
        <v>22965.879265091862</v>
      </c>
      <c r="G29" s="54"/>
      <c r="H29" s="54"/>
      <c r="I29" s="53"/>
      <c r="J29" s="13"/>
    </row>
    <row r="30" spans="1:14" s="37" customFormat="1" x14ac:dyDescent="0.25">
      <c r="B30" s="52"/>
      <c r="C30" s="53"/>
      <c r="D30" s="53"/>
      <c r="E30" s="54"/>
      <c r="F30" s="54" t="e">
        <f t="shared" si="0"/>
        <v>#DIV/0!</v>
      </c>
      <c r="G30" s="54" t="e">
        <f t="shared" ref="G30" si="1">E30/C30</f>
        <v>#DIV/0!</v>
      </c>
      <c r="H30" s="54" t="e">
        <f>E30/D30</f>
        <v>#DIV/0!</v>
      </c>
      <c r="I30" s="53"/>
    </row>
    <row r="31" spans="1:14" s="37" customFormat="1" x14ac:dyDescent="0.25">
      <c r="B31" s="55"/>
      <c r="C31" s="56"/>
      <c r="D31" s="56"/>
      <c r="E31" s="57"/>
      <c r="F31" s="57"/>
      <c r="G31" s="57"/>
      <c r="H31" s="57"/>
      <c r="I31" s="56"/>
    </row>
    <row r="32" spans="1:14" s="37" customFormat="1" x14ac:dyDescent="0.25">
      <c r="B32" s="58" t="s">
        <v>25</v>
      </c>
    </row>
    <row r="33" spans="1:9" s="37" customFormat="1" ht="15.75" x14ac:dyDescent="0.25">
      <c r="A33" s="59">
        <f>63.36*10.764</f>
        <v>682.00703999999996</v>
      </c>
      <c r="B33" s="60">
        <v>13276280</v>
      </c>
      <c r="C33" s="53">
        <f t="shared" ref="C33:C37" si="2">B33/A33</f>
        <v>19466.485272644695</v>
      </c>
      <c r="D33" s="53">
        <f>A33/10.764</f>
        <v>63.36</v>
      </c>
      <c r="E33" s="54">
        <f>B15/C33</f>
        <v>1.1815178589183113</v>
      </c>
      <c r="F33" s="53"/>
      <c r="G33" s="53"/>
      <c r="I33" s="36"/>
    </row>
    <row r="34" spans="1:9" s="37" customFormat="1" ht="15.75" x14ac:dyDescent="0.25">
      <c r="A34" s="59">
        <f>88.85*10.764</f>
        <v>956.38139999999987</v>
      </c>
      <c r="B34" s="60">
        <v>19989000</v>
      </c>
      <c r="C34" s="53">
        <f t="shared" si="2"/>
        <v>20900.657415545724</v>
      </c>
      <c r="D34" s="53"/>
      <c r="E34" s="54">
        <f>B15/C34</f>
        <v>1.1004438541197659</v>
      </c>
      <c r="F34" s="53"/>
      <c r="G34" s="53"/>
      <c r="I34" s="36"/>
    </row>
    <row r="35" spans="1:9" s="37" customFormat="1" ht="15.75" x14ac:dyDescent="0.25">
      <c r="A35" s="61">
        <v>682</v>
      </c>
      <c r="B35" s="58">
        <v>14800000</v>
      </c>
      <c r="C35" s="53">
        <f t="shared" si="2"/>
        <v>21700.879765395894</v>
      </c>
      <c r="E35" s="54">
        <f>B15/C35</f>
        <v>1.059864864864865</v>
      </c>
      <c r="I35" s="36"/>
    </row>
    <row r="36" spans="1:9" s="37" customFormat="1" ht="15.75" x14ac:dyDescent="0.25">
      <c r="A36" s="61"/>
      <c r="B36" s="58"/>
      <c r="C36" s="53" t="e">
        <f t="shared" si="2"/>
        <v>#DIV/0!</v>
      </c>
      <c r="E36" s="54" t="e">
        <f>B15/C36</f>
        <v>#DIV/0!</v>
      </c>
    </row>
    <row r="37" spans="1:9" x14ac:dyDescent="0.25">
      <c r="C37" s="56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J1" workbookViewId="0">
      <selection activeCell="T1" sqref="T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2024-11-11T09:38:40Z</dcterms:modified>
</cp:coreProperties>
</file>