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7" i="1" l="1"/>
  <c r="G4" i="1"/>
  <c r="F37" i="1"/>
  <c r="E35" i="1"/>
  <c r="G29" i="1"/>
  <c r="E48" i="1"/>
  <c r="E44" i="1"/>
  <c r="E45" i="1"/>
  <c r="E46" i="1"/>
  <c r="E47" i="1"/>
  <c r="E43" i="1"/>
  <c r="D37" i="1" l="1"/>
  <c r="C37" i="1"/>
  <c r="A36" i="1"/>
  <c r="C35" i="1"/>
  <c r="F29" i="1"/>
  <c r="L18" i="1"/>
  <c r="L17" i="1"/>
  <c r="H8" i="1"/>
  <c r="H21" i="1" l="1"/>
  <c r="H18" i="1"/>
  <c r="B22" i="1" l="1"/>
  <c r="E37" i="1"/>
  <c r="F9" i="1"/>
  <c r="D35" i="1"/>
  <c r="A35" i="1"/>
  <c r="H29" i="1"/>
  <c r="E7" i="1"/>
  <c r="G31" i="1" l="1"/>
  <c r="C30" i="1"/>
  <c r="C29" i="1"/>
  <c r="C39" i="1" l="1"/>
  <c r="C38" i="1"/>
  <c r="F31" i="1"/>
  <c r="H32" i="1" l="1"/>
  <c r="H30" i="1"/>
  <c r="O14" i="1" l="1"/>
  <c r="C36" i="1" l="1"/>
  <c r="B10" i="1"/>
  <c r="B11" i="1" s="1"/>
  <c r="B8" i="1"/>
  <c r="B6" i="1"/>
  <c r="B5" i="1"/>
  <c r="B14" i="1" s="1"/>
  <c r="B12" i="1" l="1"/>
  <c r="B13" i="1" s="1"/>
  <c r="B15" i="1" s="1"/>
  <c r="B17" i="1" l="1"/>
  <c r="B19" i="1" s="1"/>
  <c r="B20" i="1" s="1"/>
  <c r="C20" i="1" s="1"/>
  <c r="B21" i="1" l="1"/>
  <c r="B23" i="1"/>
  <c r="F30" i="1" l="1"/>
  <c r="G30" i="1"/>
  <c r="F32" i="1"/>
  <c r="G32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<sst xmlns="http://schemas.openxmlformats.org/spreadsheetml/2006/main" count="32" uniqueCount="30">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</sst>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3" fillId="0" borderId="1" xfId="0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43" fontId="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277455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C9AD8-0497-441C-9D62-B37C83A16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811855" cy="780206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220297</xdr:colOff>
      <xdr:row>39</xdr:row>
      <xdr:rowOff>10563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7CBC28-CBC2-4C1B-8B93-680F202D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754697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3B5777-00B3-4B1E-9257-5DF8615A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7992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DCAA43-9B5F-4130-951C-316D61E7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68960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tabSelected="1" zoomScaleNormal="100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44"/>
    </row>
    <row r="3" spans="1:17" ht="16.5" x14ac:dyDescent="0.3">
      <c r="A3" s="14" t="s">
        <v>0</v>
      </c>
      <c r="B3" s="23">
        <v>20800</v>
      </c>
      <c r="C3" s="15"/>
      <c r="D3" s="15"/>
      <c r="E3" t="s">
        <v>13</v>
      </c>
      <c r="I3" s="23"/>
    </row>
    <row r="4" spans="1:17" ht="33" x14ac:dyDescent="0.3">
      <c r="A4" s="16" t="s">
        <v>1</v>
      </c>
      <c r="B4" s="23">
        <v>2700</v>
      </c>
      <c r="C4" s="15"/>
      <c r="D4" s="15"/>
      <c r="E4">
        <v>2008</v>
      </c>
      <c r="F4" s="3">
        <v>2024</v>
      </c>
      <c r="G4" s="4">
        <f>F4-E4</f>
        <v>16</v>
      </c>
      <c r="I4" s="23"/>
      <c r="L4" s="22"/>
    </row>
    <row r="5" spans="1:17" ht="16.5" x14ac:dyDescent="0.3">
      <c r="A5" s="14" t="s">
        <v>2</v>
      </c>
      <c r="B5" s="23">
        <f>B3-B4</f>
        <v>18100</v>
      </c>
      <c r="C5" s="15"/>
      <c r="D5" s="15"/>
      <c r="E5" s="22"/>
      <c r="F5" s="48"/>
      <c r="G5" s="49"/>
      <c r="I5" s="23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2700</v>
      </c>
      <c r="C6" s="15"/>
      <c r="D6" s="15"/>
      <c r="E6" s="8" t="s">
        <v>22</v>
      </c>
      <c r="F6" s="8" t="s">
        <v>23</v>
      </c>
      <c r="G6" s="50"/>
      <c r="I6" s="23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16</v>
      </c>
      <c r="C7" s="18"/>
      <c r="D7" s="18"/>
      <c r="E7" s="62">
        <f>F7/1.2</f>
        <v>631.66666666666674</v>
      </c>
      <c r="F7" s="48">
        <v>758</v>
      </c>
      <c r="G7" s="50"/>
      <c r="H7">
        <v>758</v>
      </c>
      <c r="I7" s="17"/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44</v>
      </c>
      <c r="C8" s="18"/>
      <c r="D8" s="18"/>
      <c r="E8" s="8"/>
      <c r="F8" s="48">
        <v>13000</v>
      </c>
      <c r="G8" s="42"/>
      <c r="H8">
        <f>H7/1.2</f>
        <v>631.66666666666674</v>
      </c>
      <c r="I8" s="17"/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9"/>
      <c r="F9" s="51">
        <f>F8*F7</f>
        <v>9854000</v>
      </c>
      <c r="G9" s="42"/>
      <c r="I9" s="17"/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24</v>
      </c>
      <c r="C10" s="18"/>
      <c r="D10" s="18"/>
      <c r="E10" s="9"/>
      <c r="F10" s="8"/>
      <c r="G10" s="8"/>
      <c r="I10" s="17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0.24</v>
      </c>
      <c r="C11" s="31"/>
      <c r="D11" s="31"/>
      <c r="E11" s="40"/>
      <c r="F11" s="40"/>
      <c r="G11" s="8"/>
      <c r="I11" s="24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648</v>
      </c>
      <c r="C12" s="19"/>
      <c r="D12" s="19"/>
      <c r="E12" s="9"/>
      <c r="F12" s="9"/>
      <c r="G12" s="8"/>
      <c r="I12" s="23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2052</v>
      </c>
      <c r="C13" s="19"/>
      <c r="D13" s="19"/>
      <c r="E13" s="9"/>
      <c r="F13" s="9"/>
      <c r="G13" s="8"/>
      <c r="I13" s="23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18100</v>
      </c>
      <c r="C14" s="15"/>
      <c r="D14" s="15"/>
      <c r="E14" s="47"/>
      <c r="F14" s="47"/>
      <c r="I14" s="23"/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20152</v>
      </c>
      <c r="C15" s="15"/>
      <c r="D15" s="15"/>
      <c r="E15" s="9"/>
      <c r="F15" s="9"/>
      <c r="I15" s="23"/>
      <c r="K15" s="12"/>
      <c r="L15" s="29"/>
      <c r="M15" s="29"/>
    </row>
    <row r="16" spans="1:17" ht="16.5" x14ac:dyDescent="0.3">
      <c r="A16" s="14" t="s">
        <v>21</v>
      </c>
      <c r="B16" s="20">
        <v>632</v>
      </c>
      <c r="C16" s="32"/>
      <c r="D16" s="14"/>
      <c r="E16" s="8"/>
      <c r="F16" s="8"/>
      <c r="I16" s="20"/>
      <c r="J16" s="5"/>
      <c r="K16" s="5"/>
      <c r="L16" s="6">
        <v>632</v>
      </c>
    </row>
    <row r="17" spans="1:14" ht="16.5" x14ac:dyDescent="0.3">
      <c r="A17" s="32" t="s">
        <v>11</v>
      </c>
      <c r="B17" s="21">
        <f>B15*B16</f>
        <v>12736064</v>
      </c>
      <c r="C17" s="21"/>
      <c r="D17" s="46"/>
      <c r="E17" s="42"/>
      <c r="F17" s="42"/>
      <c r="H17">
        <v>632</v>
      </c>
      <c r="I17" s="21"/>
      <c r="J17" s="30"/>
      <c r="K17" s="5"/>
      <c r="L17" s="6">
        <f>20+16+17+26+22</f>
        <v>101</v>
      </c>
      <c r="N17" s="6"/>
    </row>
    <row r="18" spans="1:14" ht="16.5" x14ac:dyDescent="0.3">
      <c r="A18" s="32" t="s">
        <v>28</v>
      </c>
      <c r="B18" s="21">
        <v>1000000</v>
      </c>
      <c r="C18" s="21"/>
      <c r="D18" s="46"/>
      <c r="E18" s="42"/>
      <c r="F18" s="42"/>
      <c r="H18">
        <f>H17*1.8</f>
        <v>1137.6000000000001</v>
      </c>
      <c r="I18" s="21"/>
      <c r="J18" s="30"/>
      <c r="K18" s="5"/>
      <c r="L18" s="6">
        <f>SUM(L16:L17)</f>
        <v>733</v>
      </c>
      <c r="N18" s="6"/>
    </row>
    <row r="19" spans="1:14" ht="16.5" x14ac:dyDescent="0.3">
      <c r="A19" s="32" t="s">
        <v>29</v>
      </c>
      <c r="B19" s="21">
        <f>B18+B17</f>
        <v>13736064</v>
      </c>
      <c r="C19" s="21"/>
      <c r="D19" s="46"/>
      <c r="E19" s="42"/>
      <c r="F19" s="42"/>
      <c r="H19">
        <v>1138</v>
      </c>
      <c r="I19" s="21"/>
      <c r="J19" s="30"/>
      <c r="K19" s="5"/>
      <c r="L19" s="6"/>
      <c r="N19" s="6"/>
    </row>
    <row r="20" spans="1:14" ht="16.5" x14ac:dyDescent="0.3">
      <c r="A20" s="32" t="s">
        <v>27</v>
      </c>
      <c r="B20" s="21">
        <f>B19*0.98</f>
        <v>13461342.720000001</v>
      </c>
      <c r="C20" s="21">
        <f>B20*75%</f>
        <v>10096007.040000001</v>
      </c>
      <c r="D20" s="46"/>
      <c r="E20" s="42"/>
      <c r="F20" s="42"/>
      <c r="H20">
        <v>11500</v>
      </c>
      <c r="I20" s="21"/>
      <c r="J20" s="30"/>
      <c r="K20" s="5"/>
      <c r="L20" s="6"/>
      <c r="N20" s="6"/>
    </row>
    <row r="21" spans="1:14" s="37" customFormat="1" ht="16.5" x14ac:dyDescent="0.3">
      <c r="A21" s="38" t="s">
        <v>24</v>
      </c>
      <c r="B21" s="33">
        <f>B17*0.8</f>
        <v>10188851.200000001</v>
      </c>
      <c r="C21" s="33"/>
      <c r="D21" s="39"/>
      <c r="E21" s="41"/>
      <c r="F21" s="41"/>
      <c r="H21" s="37">
        <f>H20*H19</f>
        <v>13087000</v>
      </c>
      <c r="I21" s="33"/>
      <c r="J21" s="35"/>
      <c r="K21" s="34"/>
      <c r="L21" s="36"/>
      <c r="N21" s="36"/>
    </row>
    <row r="22" spans="1:14" s="37" customFormat="1" ht="16.5" x14ac:dyDescent="0.3">
      <c r="A22" s="38" t="s">
        <v>12</v>
      </c>
      <c r="B22" s="33">
        <f>758*B4</f>
        <v>2046600</v>
      </c>
      <c r="C22" s="39"/>
      <c r="D22" s="39"/>
      <c r="E22" s="41"/>
      <c r="F22" s="41"/>
      <c r="I22" s="33"/>
      <c r="J22" s="34"/>
    </row>
    <row r="23" spans="1:14" ht="16.5" x14ac:dyDescent="0.3">
      <c r="A23" s="20" t="s">
        <v>16</v>
      </c>
      <c r="B23" s="21">
        <f>B17*0.03/12</f>
        <v>31840.16</v>
      </c>
      <c r="C23" s="21"/>
      <c r="D23" s="46"/>
      <c r="E23" s="42"/>
      <c r="F23" s="42"/>
      <c r="I23" s="21"/>
      <c r="J23" s="5"/>
    </row>
    <row r="24" spans="1:14" x14ac:dyDescent="0.25">
      <c r="A24" s="28"/>
      <c r="B24" s="43"/>
      <c r="C24" s="28"/>
      <c r="D24" s="28"/>
      <c r="E24" s="45"/>
      <c r="F24" s="6"/>
    </row>
    <row r="25" spans="1:14" x14ac:dyDescent="0.25">
      <c r="B25" s="11"/>
      <c r="I25" s="6"/>
    </row>
    <row r="27" spans="1:14" x14ac:dyDescent="0.25">
      <c r="C27" t="s">
        <v>14</v>
      </c>
    </row>
    <row r="28" spans="1:14" s="37" customFormat="1" x14ac:dyDescent="0.25">
      <c r="B28" s="52" t="s">
        <v>15</v>
      </c>
      <c r="C28" s="53" t="s">
        <v>20</v>
      </c>
      <c r="D28" s="53" t="s">
        <v>26</v>
      </c>
      <c r="E28" s="53" t="s">
        <v>11</v>
      </c>
      <c r="F28" s="53" t="s">
        <v>17</v>
      </c>
      <c r="G28" s="53" t="s">
        <v>18</v>
      </c>
      <c r="H28" s="53" t="s">
        <v>19</v>
      </c>
      <c r="I28" s="53"/>
    </row>
    <row r="29" spans="1:14" s="37" customFormat="1" ht="17.25" x14ac:dyDescent="0.3">
      <c r="B29" s="52">
        <v>775</v>
      </c>
      <c r="C29" s="53">
        <f>B29*1.2</f>
        <v>930</v>
      </c>
      <c r="D29" s="53">
        <v>1250</v>
      </c>
      <c r="E29" s="53">
        <v>14200000</v>
      </c>
      <c r="F29" s="54">
        <f>E29/B29</f>
        <v>18322.580645161292</v>
      </c>
      <c r="G29" s="54">
        <f>E29/C29</f>
        <v>15268.817204301075</v>
      </c>
      <c r="H29" s="54">
        <f>E29/D29</f>
        <v>11360</v>
      </c>
      <c r="I29" s="53"/>
      <c r="J29" s="13"/>
    </row>
    <row r="30" spans="1:14" s="37" customFormat="1" ht="17.25" x14ac:dyDescent="0.3">
      <c r="B30" s="52">
        <v>800</v>
      </c>
      <c r="C30" s="53">
        <f>B30*1.2</f>
        <v>960</v>
      </c>
      <c r="D30" s="53"/>
      <c r="E30" s="53">
        <v>14500000</v>
      </c>
      <c r="F30" s="54">
        <f t="shared" ref="F29:F32" si="0">E30/B30</f>
        <v>18125</v>
      </c>
      <c r="G30" s="54">
        <f>E30/C30</f>
        <v>15104.166666666666</v>
      </c>
      <c r="H30" s="54" t="e">
        <f>E30/D30</f>
        <v>#DIV/0!</v>
      </c>
      <c r="I30" s="53"/>
      <c r="J30" s="13"/>
    </row>
    <row r="31" spans="1:14" s="37" customFormat="1" ht="17.25" x14ac:dyDescent="0.3">
      <c r="B31" s="52"/>
      <c r="C31" s="53"/>
      <c r="D31" s="53"/>
      <c r="E31" s="53">
        <v>20000000</v>
      </c>
      <c r="F31" s="54" t="e">
        <f t="shared" si="0"/>
        <v>#DIV/0!</v>
      </c>
      <c r="G31" s="54" t="e">
        <f>E31/C31</f>
        <v>#DIV/0!</v>
      </c>
      <c r="H31" s="54"/>
      <c r="I31" s="53"/>
      <c r="J31" s="13"/>
    </row>
    <row r="32" spans="1:14" s="37" customFormat="1" x14ac:dyDescent="0.25">
      <c r="B32" s="52"/>
      <c r="C32" s="53"/>
      <c r="D32" s="53"/>
      <c r="E32" s="54"/>
      <c r="F32" s="54" t="e">
        <f t="shared" si="0"/>
        <v>#DIV/0!</v>
      </c>
      <c r="G32" s="54" t="e">
        <f t="shared" ref="G32" si="1">E32/C32</f>
        <v>#DIV/0!</v>
      </c>
      <c r="H32" s="54" t="e">
        <f>E32/D32</f>
        <v>#DIV/0!</v>
      </c>
      <c r="I32" s="53"/>
    </row>
    <row r="33" spans="1:9" s="37" customFormat="1" x14ac:dyDescent="0.25">
      <c r="B33" s="55"/>
      <c r="C33" s="56"/>
      <c r="D33" s="56"/>
      <c r="E33" s="57"/>
      <c r="F33" s="57"/>
      <c r="G33" s="57"/>
      <c r="H33" s="57"/>
      <c r="I33" s="56"/>
    </row>
    <row r="34" spans="1:9" s="37" customFormat="1" x14ac:dyDescent="0.25">
      <c r="B34" s="58" t="s">
        <v>25</v>
      </c>
    </row>
    <row r="35" spans="1:9" s="37" customFormat="1" ht="15.75" x14ac:dyDescent="0.25">
      <c r="A35" s="59">
        <f>76.2*10.764</f>
        <v>820.21680000000003</v>
      </c>
      <c r="B35" s="60">
        <v>15000000</v>
      </c>
      <c r="C35" s="53">
        <f>B35/A35</f>
        <v>18287.847798289426</v>
      </c>
      <c r="D35" s="53">
        <f>A35/1.2</f>
        <v>683.51400000000001</v>
      </c>
      <c r="E35" s="54">
        <f>B35/D35</f>
        <v>21945.417357947314</v>
      </c>
      <c r="F35" s="53"/>
      <c r="G35" s="53"/>
      <c r="I35" s="36"/>
    </row>
    <row r="36" spans="1:9" s="37" customFormat="1" ht="15.75" x14ac:dyDescent="0.25">
      <c r="A36" s="59">
        <f>58.064*10.764</f>
        <v>625.00089600000001</v>
      </c>
      <c r="B36" s="60">
        <v>10500000</v>
      </c>
      <c r="C36" s="53">
        <f t="shared" ref="C35:C39" si="2">B36/A36</f>
        <v>16799.975915554529</v>
      </c>
      <c r="D36" s="53"/>
      <c r="E36" s="54"/>
      <c r="F36" s="53"/>
      <c r="G36" s="53"/>
      <c r="I36" s="36"/>
    </row>
    <row r="37" spans="1:9" s="37" customFormat="1" ht="15.75" x14ac:dyDescent="0.25">
      <c r="A37" s="59">
        <f>70.44*10.764</f>
        <v>758.21615999999995</v>
      </c>
      <c r="B37" s="58">
        <v>13000000</v>
      </c>
      <c r="C37" s="53">
        <f>B37/A37</f>
        <v>17145.506368526887</v>
      </c>
      <c r="D37" s="53">
        <f>A37/1.2</f>
        <v>631.84680000000003</v>
      </c>
      <c r="E37" s="54">
        <f>B37/D37</f>
        <v>20574.607642232262</v>
      </c>
      <c r="F37" s="36">
        <f>E37/100*105</f>
        <v>21603.338024343877</v>
      </c>
      <c r="I37" s="36"/>
    </row>
    <row r="38" spans="1:9" s="37" customFormat="1" ht="15.75" x14ac:dyDescent="0.25">
      <c r="A38" s="61"/>
      <c r="B38" s="58"/>
      <c r="C38" s="53" t="e">
        <f t="shared" si="2"/>
        <v>#DIV/0!</v>
      </c>
      <c r="E38" s="54"/>
    </row>
    <row r="39" spans="1:9" x14ac:dyDescent="0.25">
      <c r="C39" s="56" t="e">
        <f t="shared" si="2"/>
        <v>#DIV/0!</v>
      </c>
    </row>
    <row r="43" spans="1:9" x14ac:dyDescent="0.25">
      <c r="C43">
        <v>1100</v>
      </c>
      <c r="D43">
        <v>22500000</v>
      </c>
      <c r="E43">
        <f>D43/C43</f>
        <v>20454.545454545456</v>
      </c>
    </row>
    <row r="44" spans="1:9" x14ac:dyDescent="0.25">
      <c r="C44">
        <v>1500</v>
      </c>
      <c r="D44">
        <v>21500000</v>
      </c>
      <c r="E44">
        <f t="shared" ref="E44:E48" si="3">D44/C44</f>
        <v>14333.333333333334</v>
      </c>
    </row>
    <row r="45" spans="1:9" x14ac:dyDescent="0.25">
      <c r="C45">
        <v>810</v>
      </c>
      <c r="D45">
        <v>14000000</v>
      </c>
      <c r="E45">
        <f t="shared" si="3"/>
        <v>17283.95061728395</v>
      </c>
    </row>
    <row r="46" spans="1:9" x14ac:dyDescent="0.25">
      <c r="C46">
        <v>766</v>
      </c>
      <c r="D46">
        <v>20000000</v>
      </c>
      <c r="E46">
        <f t="shared" si="3"/>
        <v>26109.660574412534</v>
      </c>
    </row>
    <row r="47" spans="1:9" x14ac:dyDescent="0.25">
      <c r="C47">
        <v>800</v>
      </c>
      <c r="D47">
        <v>14500000</v>
      </c>
      <c r="E47">
        <f t="shared" si="3"/>
        <v>18125</v>
      </c>
    </row>
    <row r="48" spans="1:9" x14ac:dyDescent="0.25">
      <c r="C48">
        <v>750</v>
      </c>
      <c r="D48">
        <v>14000000</v>
      </c>
      <c r="E48">
        <f t="shared" si="3"/>
        <v>18666.666666666668</v>
      </c>
    </row>
    <row r="58" spans="3:5" x14ac:dyDescent="0.25">
      <c r="C58" s="6"/>
      <c r="D58" s="6"/>
      <c r="E5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2024-11-22T05:03:41Z</dcterms:modified>
</cp:coreProperties>
</file>