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kadam sadhana p\"/>
    </mc:Choice>
  </mc:AlternateContent>
  <xr:revisionPtr revIDLastSave="0" documentId="13_ncr:1_{B0383256-4A70-4627-AE7A-DDABD8BC782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P2" i="4"/>
  <c r="Q2" i="4"/>
  <c r="J21" i="4"/>
  <c r="J28" i="4"/>
  <c r="N19" i="4"/>
  <c r="P8" i="4" l="1"/>
  <c r="P7" i="4"/>
  <c r="P6" i="4"/>
  <c r="P5" i="4"/>
  <c r="P4" i="4"/>
  <c r="P3" i="4"/>
  <c r="Q12" i="4" l="1"/>
  <c r="P12" i="4"/>
  <c r="P11" i="4"/>
  <c r="Q11" i="4" s="1"/>
  <c r="Q10" i="4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<sst xmlns="http://schemas.openxmlformats.org/spreadsheetml/2006/main" count="27" uniqueCount="24">
  <si>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</si>
  <si>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</si>
  <si>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</si>
  <si>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</si>
  <si>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</si>
  <si>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</si>
  <si>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</si>
  <si>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</si>
  <si>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</si>
  <si>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</si>
  <si>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</si>
  <si>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</si>
  <si>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</si>
  <si>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- A/105, 1st floor, wing - A, Bldg no - 42, Neharu nagar Kranti co operative housing society Ltd, kurla East</t>
  </si>
  <si>
    <t>aca</t>
  </si>
  <si>
    <t>bua</t>
  </si>
  <si>
    <t>rate on ca</t>
  </si>
  <si>
    <t>fmv</t>
  </si>
  <si>
    <t>Previous report  - vastukala  - 2021</t>
  </si>
  <si>
    <t>30.09.23</t>
  </si>
  <si>
    <t>06.11.24</t>
  </si>
  <si>
    <t>25.10.24</t>
  </si>
  <si>
    <t>14.10.24</t>
  </si>
  <si>
    <t>part oc - 2010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</si>
</sst>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95250</xdr:colOff>
      <xdr:row>22</xdr:row>
      <xdr:rowOff>66927</xdr:rowOff>
    </xdr:from>
    <xdr:to>
      <xdr:col>26</xdr:col>
      <xdr:colOff>77100</xdr:colOff>
      <xdr:row>48</xdr:row>
      <xdr:rowOff>162716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10F32F-DF10-412B-BB56-73305FDB8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75" y="4829427"/>
          <a:ext cx="5734950" cy="50487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CE725A-2DD9-46EC-BC63-B9B656A62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553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F441B-E679-4F18-9067-C8C83D2FA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8582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F6625-4B81-4CE2-89B6-BB4D6D2E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553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01A4FD-C1A2-4F11-97A9-7B214EAE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353665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393B25-DD71-4D9B-BA0F-B75EB5EDE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88065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DC65B7-555B-4244-9E6F-CCAF2C9A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248876</xdr:colOff>
      <xdr:row>47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63E94-F2B1-47BA-B4F1-EB3004867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783276" cy="8707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B9A8F-57C7-4221-B807-F4B0885F7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J27" sqref="J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223.56827999999999</v>
      </c>
      <c r="C2" s="4">
        <f>B2*1.2</f>
        <v>268.28193599999997</v>
      </c>
      <c r="D2" s="4">
        <f t="shared" ref="D2:D13" si="2">C2*1.2</f>
        <v>321.93832319999996</v>
      </c>
      <c r="E2" s="5">
        <f t="shared" ref="E2:E13" si="3">R2</f>
        <v>4000000</v>
      </c>
      <c r="F2" s="10">
        <f t="shared" ref="F2:F13" si="4">ROUND((E2/B2),0)</f>
        <v>17892</v>
      </c>
      <c r="G2" s="10">
        <f t="shared" ref="G2:G13" si="5">ROUND((E2/C2),0)</f>
        <v>14910</v>
      </c>
      <c r="H2" s="10">
        <f t="shared" ref="H2:H13" si="6">ROUND((E2/D2),0)</f>
        <v>12425</v>
      </c>
      <c r="I2" s="4" t="e">
        <f>#REF!</f>
        <v>#REF!</v>
      </c>
      <c r="J2" s="4" t="str">
        <f t="shared" ref="J2:J13" si="7">S2</f>
        <v>30.09.23</v>
      </c>
      <c r="O2">
        <v>0</v>
      </c>
      <c r="P2">
        <f t="shared" ref="P2:P8" si="8">O2/1.2</f>
        <v>0</v>
      </c>
      <c r="Q2">
        <f>20.77*10.764</f>
        <v>223.56827999999999</v>
      </c>
      <c r="R2" s="2">
        <v>4000000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478.99799999999999</v>
      </c>
      <c r="C3" s="4">
        <f t="shared" ref="C3:C15" si="9">B3*1.2</f>
        <v>574.79759999999999</v>
      </c>
      <c r="D3" s="4">
        <f t="shared" si="2"/>
        <v>689.75711999999999</v>
      </c>
      <c r="E3" s="5">
        <f t="shared" si="3"/>
        <v>8604762</v>
      </c>
      <c r="F3" s="10">
        <f t="shared" si="4"/>
        <v>17964</v>
      </c>
      <c r="G3" s="10">
        <f t="shared" si="5"/>
        <v>14970</v>
      </c>
      <c r="H3" s="10">
        <f t="shared" si="6"/>
        <v>12475</v>
      </c>
      <c r="I3" s="4" t="e">
        <f>#REF!</f>
        <v>#REF!</v>
      </c>
      <c r="J3" s="4" t="str">
        <f t="shared" si="7"/>
        <v>06.11.24</v>
      </c>
      <c r="O3">
        <v>0</v>
      </c>
      <c r="P3">
        <f t="shared" si="8"/>
        <v>0</v>
      </c>
      <c r="Q3">
        <f>44.5*10.764</f>
        <v>478.99799999999999</v>
      </c>
      <c r="R3" s="2">
        <v>8604762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419</v>
      </c>
      <c r="C4" s="4">
        <f t="shared" si="9"/>
        <v>502.79999999999995</v>
      </c>
      <c r="D4" s="4">
        <f t="shared" si="2"/>
        <v>603.3599999999999</v>
      </c>
      <c r="E4" s="5">
        <f t="shared" si="3"/>
        <v>8500000</v>
      </c>
      <c r="F4" s="15">
        <f t="shared" si="4"/>
        <v>20286</v>
      </c>
      <c r="G4" s="10">
        <f t="shared" si="5"/>
        <v>16905</v>
      </c>
      <c r="H4" s="10">
        <f t="shared" si="6"/>
        <v>14088</v>
      </c>
      <c r="I4" s="4" t="e">
        <f>#REF!</f>
        <v>#REF!</v>
      </c>
      <c r="J4" s="4" t="str">
        <f t="shared" si="7"/>
        <v>25.10.24</v>
      </c>
      <c r="O4">
        <v>0</v>
      </c>
      <c r="P4">
        <f t="shared" si="8"/>
        <v>0</v>
      </c>
      <c r="Q4">
        <v>419</v>
      </c>
      <c r="R4" s="2">
        <v>8500000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438</v>
      </c>
      <c r="C5" s="4">
        <f t="shared" si="9"/>
        <v>525.6</v>
      </c>
      <c r="D5" s="4">
        <f t="shared" si="2"/>
        <v>630.72</v>
      </c>
      <c r="E5" s="5">
        <f t="shared" si="3"/>
        <v>8385524</v>
      </c>
      <c r="F5" s="15">
        <f t="shared" si="4"/>
        <v>19145</v>
      </c>
      <c r="G5" s="10">
        <f t="shared" si="5"/>
        <v>15954</v>
      </c>
      <c r="H5" s="10">
        <f t="shared" si="6"/>
        <v>13295</v>
      </c>
      <c r="I5" s="4" t="e">
        <f>#REF!</f>
        <v>#REF!</v>
      </c>
      <c r="J5" s="4" t="str">
        <f t="shared" si="7"/>
        <v>14.10.24</v>
      </c>
      <c r="O5">
        <v>0</v>
      </c>
      <c r="P5">
        <f t="shared" si="8"/>
        <v>0</v>
      </c>
      <c r="Q5">
        <v>438</v>
      </c>
      <c r="R5" s="2">
        <v>8385524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485</v>
      </c>
      <c r="C6" s="4">
        <f t="shared" si="9"/>
        <v>582</v>
      </c>
      <c r="D6" s="4">
        <f t="shared" si="2"/>
        <v>698.4</v>
      </c>
      <c r="E6" s="5">
        <f t="shared" si="3"/>
        <v>10400000</v>
      </c>
      <c r="F6" s="15">
        <f t="shared" si="4"/>
        <v>21443</v>
      </c>
      <c r="G6" s="10">
        <f t="shared" si="5"/>
        <v>17869</v>
      </c>
      <c r="H6" s="10">
        <f t="shared" si="6"/>
        <v>14891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485</v>
      </c>
      <c r="R6" s="2">
        <v>10400000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348</v>
      </c>
      <c r="C7" s="4">
        <f t="shared" si="9"/>
        <v>417.59999999999997</v>
      </c>
      <c r="D7" s="4">
        <f t="shared" si="2"/>
        <v>501.11999999999995</v>
      </c>
      <c r="E7" s="5">
        <f t="shared" si="3"/>
        <v>9900000</v>
      </c>
      <c r="F7" s="10">
        <f t="shared" si="4"/>
        <v>28448</v>
      </c>
      <c r="G7" s="10">
        <f t="shared" si="5"/>
        <v>23707</v>
      </c>
      <c r="H7" s="10">
        <f t="shared" si="6"/>
        <v>19756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348</v>
      </c>
      <c r="R7" s="2">
        <v>9900000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350</v>
      </c>
      <c r="C8" s="4">
        <f t="shared" si="9"/>
        <v>420</v>
      </c>
      <c r="D8" s="4">
        <f t="shared" si="2"/>
        <v>504</v>
      </c>
      <c r="E8" s="5">
        <f t="shared" si="3"/>
        <v>8500000</v>
      </c>
      <c r="F8" s="10">
        <f t="shared" si="4"/>
        <v>24286</v>
      </c>
      <c r="G8" s="10">
        <f t="shared" si="5"/>
        <v>20238</v>
      </c>
      <c r="H8" s="10">
        <f t="shared" si="6"/>
        <v>16865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350</v>
      </c>
      <c r="R8" s="2">
        <v>8500000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5">
        <f t="shared" si="3"/>
        <v>13500000</v>
      </c>
      <c r="F9" s="15">
        <f t="shared" si="4"/>
        <v>20769</v>
      </c>
      <c r="G9" s="10">
        <f t="shared" si="5"/>
        <v>17308</v>
      </c>
      <c r="H9" s="10">
        <f t="shared" si="6"/>
        <v>14423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0">O9/1.2</f>
        <v>0</v>
      </c>
      <c r="Q9">
        <v>650</v>
      </c>
      <c r="R9" s="2">
        <v>13500000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ref="Q9:Q12" si="11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I18" t="s">
        <v>14</v>
      </c>
      <c r="J18">
        <v>462</v>
      </c>
    </row>
    <row r="19" spans="7:24" x14ac:dyDescent="0.25">
      <c r="I19" t="s">
        <v>15</v>
      </c>
      <c r="J19">
        <v>554</v>
      </c>
      <c r="N19">
        <f>J19/J18</f>
        <v>1.1991341991341991</v>
      </c>
    </row>
    <row r="20" spans="7:24" x14ac:dyDescent="0.25">
      <c r="I20" t="s">
        <v>16</v>
      </c>
      <c r="J20">
        <v>20000</v>
      </c>
    </row>
    <row r="21" spans="7:24" x14ac:dyDescent="0.25">
      <c r="I21" t="s">
        <v>17</v>
      </c>
      <c r="J21">
        <f>J20*J18</f>
        <v>9240000</v>
      </c>
    </row>
    <row r="22" spans="7:24" x14ac:dyDescent="0.25">
      <c r="G22" s="6"/>
      <c r="H22" s="6"/>
      <c r="R22" t="s">
        <v>18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>
        <v>9011970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>
        <f>J27/462</f>
        <v>19506.428571428572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D3" sqref="D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2024-11-08T07:15:36Z</dcterms:modified>
</cp:coreProperties>
</file>