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Cosmos Bank\Nilesh P Kansara\"/>
    </mc:Choice>
  </mc:AlternateContent>
  <xr:revisionPtr revIDLastSave="0" documentId="13_ncr:1_{728BD8DD-F92E-4BDB-9165-8F4E0949D8A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C18" i="4" l="1"/>
  <c r="B8" i="4"/>
  <c r="C10" i="4"/>
  <c r="C11" i="4"/>
  <c r="C12" i="4"/>
  <c r="C13" i="4"/>
  <c r="C14" i="4"/>
  <c r="C9" i="4"/>
  <c r="S4" i="4"/>
  <c r="U4" i="4" s="1"/>
  <c r="Q3" i="4"/>
  <c r="S3" i="4"/>
  <c r="Q2" i="4"/>
  <c r="S2" i="4"/>
  <c r="U2" i="4" s="1"/>
  <c r="U3" i="4"/>
  <c r="U5" i="4"/>
  <c r="U6" i="4"/>
  <c r="U7" i="4"/>
  <c r="Q7" i="4"/>
  <c r="V7" i="4" s="1"/>
  <c r="Y17" i="4"/>
  <c r="Y19" i="4" s="1"/>
  <c r="Q6" i="4"/>
  <c r="V6" i="4" s="1"/>
  <c r="Q5" i="4"/>
  <c r="V5" i="4" s="1"/>
  <c r="Y21" i="4" l="1"/>
  <c r="Y22" i="4" s="1"/>
  <c r="Q4" i="4" l="1"/>
  <c r="V4" i="4" s="1"/>
  <c r="V3" i="4"/>
  <c r="C2" i="4"/>
  <c r="C5" i="4"/>
  <c r="H21" i="4" l="1"/>
  <c r="I19" i="4"/>
  <c r="J19" i="4" s="1"/>
  <c r="H27" i="4"/>
  <c r="V2" i="4" l="1"/>
  <c r="O2" i="4"/>
  <c r="Q12" i="4"/>
  <c r="S12" i="4" s="1"/>
  <c r="Q11" i="4"/>
  <c r="S11" i="4" s="1"/>
  <c r="Q10" i="4"/>
  <c r="S10" i="4" s="1"/>
  <c r="Q9" i="4"/>
  <c r="S9" i="4" s="1"/>
  <c r="Q8" i="4"/>
  <c r="S8" i="4" s="1"/>
  <c r="Q13" i="4" l="1"/>
  <c r="S13" i="4" s="1"/>
  <c r="J13" i="4" l="1"/>
  <c r="I13" i="4"/>
  <c r="E13" i="4"/>
  <c r="J12" i="4"/>
  <c r="I12" i="4"/>
  <c r="E12" i="4"/>
  <c r="J11" i="4"/>
  <c r="I11" i="4"/>
  <c r="E11" i="4"/>
  <c r="J10" i="4"/>
  <c r="I10" i="4"/>
  <c r="J9" i="4"/>
  <c r="I9" i="4"/>
  <c r="J8" i="4"/>
  <c r="I8" i="4"/>
  <c r="J7" i="4"/>
  <c r="I7" i="4"/>
  <c r="J6" i="4"/>
  <c r="I6" i="4"/>
  <c r="J5" i="4"/>
  <c r="I5" i="4"/>
  <c r="I4" i="4"/>
  <c r="I3" i="4"/>
  <c r="Q15" i="4" l="1"/>
  <c r="S15" i="4" s="1"/>
  <c r="J15" i="4"/>
  <c r="I15" i="4"/>
  <c r="E15" i="4"/>
  <c r="A15" i="4"/>
  <c r="Q14" i="4"/>
  <c r="S14" i="4" s="1"/>
  <c r="J14" i="4"/>
  <c r="I14" i="4"/>
  <c r="E14" i="4"/>
  <c r="A14" i="4"/>
  <c r="A13" i="4"/>
  <c r="B12" i="4"/>
  <c r="A12" i="4"/>
  <c r="B11" i="4"/>
  <c r="A11" i="4"/>
  <c r="A10" i="4"/>
  <c r="A9" i="4"/>
  <c r="A8" i="4"/>
  <c r="A7" i="4"/>
  <c r="A6" i="4"/>
  <c r="A5" i="4"/>
  <c r="A4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C15" i="4" s="1"/>
  <c r="B7" i="4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<sst xmlns="http://schemas.openxmlformats.org/spreadsheetml/2006/main" count="35" uniqueCount="34">
  <si>
    <t>Sr. No.</t>
  </si>
  <si>
    <t>Value</t>
  </si>
  <si>
    <t>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</si>
  <si>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</si>
  <si>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</si>
  <si>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</si>
  <si>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</si>
  <si>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</si>
  <si>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</si>
  <si>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</si>
  <si>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</si>
  <si>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</si>
  <si>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 xml:space="preserve">Flat No. 502, 5th Floor, Wing - A, Navnath Paradise, G K Gokhale Road, Village - Mulund, Mulund East, </t>
  </si>
  <si>
    <t>agreement  - 16.07.21</t>
  </si>
  <si>
    <t xml:space="preserve">av </t>
  </si>
  <si>
    <t>sd</t>
  </si>
  <si>
    <t>rd</t>
  </si>
  <si>
    <t>bv</t>
  </si>
  <si>
    <t>bua</t>
  </si>
  <si>
    <t>fmv</t>
  </si>
  <si>
    <t>ca</t>
  </si>
  <si>
    <t>rate on ca</t>
  </si>
  <si>
    <t>1 car park</t>
  </si>
  <si>
    <t>28000 to 30000 on ca</t>
  </si>
  <si>
    <t>cc - 2019</t>
  </si>
  <si>
    <t>Date</t>
  </si>
  <si>
    <t>Carpet area Sq. Ft.</t>
  </si>
  <si>
    <t>Carpet area Sq. M.</t>
  </si>
  <si>
    <t>Built up area Sq.M.</t>
  </si>
  <si>
    <t xml:space="preserve">3rd </t>
  </si>
  <si>
    <t>BUA Rate</t>
  </si>
  <si>
    <t>18.01.2023</t>
  </si>
  <si>
    <t>12.01.2023</t>
  </si>
  <si>
    <t>31.03.2022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</si>
</sst>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0" borderId="0" xfId="0" applyFont="1" applyFill="1"/>
    <xf numFmtId="4" fontId="1" fillId="0" borderId="0" xfId="0" applyNumberFormat="1" applyFont="1" applyFill="1"/>
    <xf numFmtId="0" fontId="0" fillId="0" borderId="0" xfId="0" applyFill="1"/>
    <xf numFmtId="4" fontId="0" fillId="0" borderId="0" xfId="0" applyNumberFormat="1" applyFill="1"/>
    <xf numFmtId="0" fontId="6" fillId="0" borderId="0" xfId="0" applyFont="1" applyFill="1"/>
    <xf numFmtId="0" fontId="5" fillId="0" borderId="0" xfId="0" applyFont="1" applyFill="1"/>
    <xf numFmtId="0" fontId="5" fillId="0" borderId="0" xfId="0" applyFont="1" applyFill="1" applyAlignment="1">
      <alignment horizontal="center" vertical="center"/>
    </xf>
    <xf numFmtId="0" fontId="0" fillId="0" borderId="0" xfId="0" applyFont="1" applyFill="1"/>
    <xf numFmtId="0" fontId="0" fillId="4" borderId="0" xfId="0" applyFill="1"/>
    <xf numFmtId="4" fontId="0" fillId="4" borderId="0" xfId="0" applyNumberFormat="1" applyFill="1"/>
    <xf numFmtId="0" fontId="0" fillId="4" borderId="0" xfId="0" applyFill="1" applyAlignment="1">
      <alignment wrapText="1"/>
    </xf>
    <xf numFmtId="0" fontId="1" fillId="4" borderId="0" xfId="0" applyFont="1" applyFill="1"/>
    <xf numFmtId="4" fontId="1" fillId="4" borderId="0" xfId="0" applyNumberFormat="1" applyFont="1" applyFill="1"/>
    <xf numFmtId="43" fontId="0" fillId="0" borderId="0" xfId="1" applyFont="1"/>
    <xf numFmtId="43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31</xdr:row>
      <xdr:rowOff>798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A127958-07A0-E07D-3C69-A862FEB386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571579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17</xdr:row>
      <xdr:rowOff>0</xdr:rowOff>
    </xdr:from>
    <xdr:to>
      <xdr:col>15</xdr:col>
      <xdr:colOff>201244</xdr:colOff>
      <xdr:row>49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16C0BE9-0228-14C9-3D07-60CE2FDF2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3238500"/>
          <a:ext cx="8735644" cy="62016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267928</xdr:colOff>
      <xdr:row>33</xdr:row>
      <xdr:rowOff>105640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314730-7996-B5F1-4C24-376B04BFA2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02328" cy="6201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35</xdr:row>
      <xdr:rowOff>67542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53B0468-39C3-ABA5-FFA7-DE7EC04506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621116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191718</xdr:colOff>
      <xdr:row>37</xdr:row>
      <xdr:rowOff>798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A8DB31F-C4FB-29DF-D085-D903D85FE7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26118" cy="571579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277455</xdr:colOff>
      <xdr:row>32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86DDE8-4CB5-35FC-B66A-E716ADA677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811855" cy="579200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210770</xdr:colOff>
      <xdr:row>46</xdr:row>
      <xdr:rowOff>29775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183773F-69AE-1D78-D7C5-7C63EBD1B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45170" cy="860227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172665</xdr:colOff>
      <xdr:row>45</xdr:row>
      <xdr:rowOff>163118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8C5A67B-C077-F910-584E-3DEE04E6B9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07065" cy="854511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420094</xdr:colOff>
      <xdr:row>38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DCF6855-5EC2-187E-31A0-205682BFDF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25694" cy="722095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A37"/>
  <sheetViews>
    <sheetView tabSelected="1" topLeftCell="J1" zoomScale="145" zoomScaleNormal="145" workbookViewId="0">
      <selection activeCell="V3" sqref="T3:V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6" width="10.5703125" customWidth="1"/>
    <col min="17" max="18" width="8.28515625" customWidth="1"/>
    <col min="19" max="19" width="10.7109375" customWidth="1"/>
    <col min="20" max="21" width="16" customWidth="1"/>
    <col min="22" max="22" width="10.85546875" customWidth="1"/>
    <col min="25" max="25" width="13.140625" bestFit="1" customWidth="1"/>
  </cols>
  <sheetData>
    <row r="1" spans="1:25" s="1" customFormat="1" ht="60" x14ac:dyDescent="0.25">
      <c r="A1" s="3" t="s">
        <v>0</v>
      </c>
      <c r="B1" s="3" t="s">
        <v>5</v>
      </c>
      <c r="C1" s="3" t="s">
        <v>8</v>
      </c>
      <c r="D1" s="3" t="s">
        <v>9</v>
      </c>
      <c r="E1" s="3" t="s">
        <v>1</v>
      </c>
      <c r="F1" s="8" t="s">
        <v>7</v>
      </c>
      <c r="G1" s="8" t="s">
        <v>10</v>
      </c>
      <c r="H1" s="8" t="s">
        <v>11</v>
      </c>
      <c r="I1" s="3" t="s">
        <v>2</v>
      </c>
      <c r="J1" s="3" t="s">
        <v>25</v>
      </c>
      <c r="N1" s="1" t="s">
        <v>6</v>
      </c>
      <c r="O1" s="1" t="s">
        <v>3</v>
      </c>
      <c r="P1" s="1" t="s">
        <v>28</v>
      </c>
      <c r="Q1" s="1" t="s">
        <v>4</v>
      </c>
      <c r="R1" s="1" t="s">
        <v>27</v>
      </c>
      <c r="S1" s="1" t="s">
        <v>26</v>
      </c>
      <c r="T1" s="1" t="s">
        <v>1</v>
      </c>
      <c r="V1" s="24" t="s">
        <v>30</v>
      </c>
    </row>
    <row r="2" spans="1:25" s="16" customFormat="1" x14ac:dyDescent="0.25">
      <c r="A2" s="14">
        <v>1</v>
      </c>
      <c r="B2" s="14">
        <v>581</v>
      </c>
      <c r="C2" s="14">
        <f>B2*1.2</f>
        <v>697.19999999999993</v>
      </c>
      <c r="D2" s="14">
        <f t="shared" ref="D2:D13" si="0">C2*1.2</f>
        <v>836.63999999999987</v>
      </c>
      <c r="E2" s="15">
        <v>4500000</v>
      </c>
      <c r="F2" s="14">
        <f t="shared" ref="F2:F13" si="1">ROUND((E2/B2),0)</f>
        <v>7745</v>
      </c>
      <c r="G2" s="14">
        <f t="shared" ref="G2:G13" si="2">ROUND((E2/C2),0)</f>
        <v>6454</v>
      </c>
      <c r="H2" s="14">
        <f t="shared" ref="H2:H13" si="3">ROUND((E2/D2),0)</f>
        <v>5379</v>
      </c>
      <c r="I2" s="14" t="s">
        <v>29</v>
      </c>
      <c r="J2" s="14" t="s">
        <v>31</v>
      </c>
      <c r="O2" s="16">
        <f>Q2*1.2</f>
        <v>868.00895999999989</v>
      </c>
      <c r="Q2" s="22">
        <f>S2*1.2</f>
        <v>723.34079999999994</v>
      </c>
      <c r="R2" s="22">
        <v>56</v>
      </c>
      <c r="S2" s="22">
        <f>R2*10.764</f>
        <v>602.78399999999999</v>
      </c>
      <c r="T2" s="23">
        <v>6100000</v>
      </c>
      <c r="U2" s="23">
        <f>T2/S2</f>
        <v>10119.711206667729</v>
      </c>
      <c r="V2" s="22">
        <f>T2/Q2</f>
        <v>8433.092672223107</v>
      </c>
      <c r="X2" s="16">
        <v>403</v>
      </c>
    </row>
    <row r="3" spans="1:25" s="16" customFormat="1" x14ac:dyDescent="0.25">
      <c r="A3" s="14">
        <v>2</v>
      </c>
      <c r="B3" s="14"/>
      <c r="C3" s="14">
        <v>810</v>
      </c>
      <c r="D3" s="14">
        <f t="shared" si="0"/>
        <v>972</v>
      </c>
      <c r="E3" s="15">
        <v>4930000</v>
      </c>
      <c r="F3" s="14" t="e">
        <f t="shared" si="1"/>
        <v>#DIV/0!</v>
      </c>
      <c r="G3" s="14">
        <f t="shared" si="2"/>
        <v>6086</v>
      </c>
      <c r="H3" s="14">
        <f t="shared" si="3"/>
        <v>5072</v>
      </c>
      <c r="I3" s="14" t="e">
        <f>#REF!</f>
        <v>#REF!</v>
      </c>
      <c r="J3" s="14" t="s">
        <v>32</v>
      </c>
      <c r="O3" s="16">
        <v>0</v>
      </c>
      <c r="P3" s="16">
        <v>0</v>
      </c>
      <c r="Q3" s="22">
        <f>S3*1.2</f>
        <v>439.1712</v>
      </c>
      <c r="R3" s="22">
        <v>34</v>
      </c>
      <c r="S3" s="22">
        <f>R3*10.764</f>
        <v>365.976</v>
      </c>
      <c r="T3" s="23">
        <v>3311000</v>
      </c>
      <c r="U3" s="23">
        <f t="shared" ref="U3:U7" si="4">T3/S3</f>
        <v>9047.0413360438943</v>
      </c>
      <c r="V3" s="22">
        <f>T3/Q3</f>
        <v>7539.2011133699116</v>
      </c>
      <c r="X3" s="16">
        <v>402</v>
      </c>
    </row>
    <row r="4" spans="1:25" x14ac:dyDescent="0.25">
      <c r="A4" s="4">
        <f t="shared" ref="A4:A15" si="5">N4</f>
        <v>0</v>
      </c>
      <c r="B4" s="14"/>
      <c r="C4" s="14">
        <v>900</v>
      </c>
      <c r="D4" s="14">
        <f t="shared" si="0"/>
        <v>1080</v>
      </c>
      <c r="E4" s="15">
        <v>6849000</v>
      </c>
      <c r="F4" s="14" t="e">
        <f t="shared" si="1"/>
        <v>#DIV/0!</v>
      </c>
      <c r="G4" s="14">
        <f t="shared" si="2"/>
        <v>7610</v>
      </c>
      <c r="H4" s="14">
        <f t="shared" si="3"/>
        <v>6342</v>
      </c>
      <c r="I4" s="4" t="e">
        <f>#REF!</f>
        <v>#REF!</v>
      </c>
      <c r="J4" s="4" t="s">
        <v>33</v>
      </c>
      <c r="O4">
        <v>0</v>
      </c>
      <c r="Q4" s="22">
        <f>S4*1.2</f>
        <v>723.34079999999994</v>
      </c>
      <c r="R4" s="22">
        <v>56</v>
      </c>
      <c r="S4" s="22">
        <f>R4*10.764</f>
        <v>602.78399999999999</v>
      </c>
      <c r="T4" s="23">
        <v>6031000</v>
      </c>
      <c r="U4" s="23">
        <f t="shared" si="4"/>
        <v>10005.242342198864</v>
      </c>
      <c r="V4" s="22">
        <f>T4/Q4</f>
        <v>8337.7019518323868</v>
      </c>
      <c r="W4" s="7"/>
      <c r="X4">
        <v>404</v>
      </c>
    </row>
    <row r="5" spans="1:25" x14ac:dyDescent="0.25">
      <c r="A5" s="4">
        <f t="shared" si="5"/>
        <v>0</v>
      </c>
      <c r="B5" s="14">
        <v>583</v>
      </c>
      <c r="C5" s="14">
        <f t="shared" ref="C5:C14" si="6">B5*1.1</f>
        <v>641.30000000000007</v>
      </c>
      <c r="D5" s="14">
        <f t="shared" si="0"/>
        <v>769.56000000000006</v>
      </c>
      <c r="E5" s="15">
        <v>4749000</v>
      </c>
      <c r="F5" s="14">
        <f t="shared" si="1"/>
        <v>8146</v>
      </c>
      <c r="G5" s="14">
        <f t="shared" si="2"/>
        <v>7405</v>
      </c>
      <c r="H5" s="14">
        <f t="shared" si="3"/>
        <v>6171</v>
      </c>
      <c r="I5" s="4" t="e">
        <f>#REF!</f>
        <v>#REF!</v>
      </c>
      <c r="J5" s="4" t="e">
        <f>V5</f>
        <v>#DIV/0!</v>
      </c>
      <c r="O5">
        <v>0</v>
      </c>
      <c r="P5">
        <v>0</v>
      </c>
      <c r="Q5" s="16">
        <f>S5*1.2</f>
        <v>0</v>
      </c>
      <c r="R5" s="16"/>
      <c r="S5" s="16"/>
      <c r="T5" s="17"/>
      <c r="U5" s="17" t="e">
        <f t="shared" si="4"/>
        <v>#DIV/0!</v>
      </c>
      <c r="V5" s="16" t="e">
        <f>T5/Q5</f>
        <v>#DIV/0!</v>
      </c>
      <c r="W5" s="7">
        <v>4</v>
      </c>
    </row>
    <row r="6" spans="1:25" x14ac:dyDescent="0.25">
      <c r="A6" s="4">
        <f t="shared" si="5"/>
        <v>0</v>
      </c>
      <c r="B6" s="4"/>
      <c r="C6" s="4">
        <v>760</v>
      </c>
      <c r="D6" s="4">
        <f t="shared" si="0"/>
        <v>912</v>
      </c>
      <c r="E6" s="5">
        <v>5200000</v>
      </c>
      <c r="F6" s="14" t="e">
        <f t="shared" si="1"/>
        <v>#DIV/0!</v>
      </c>
      <c r="G6" s="14">
        <f t="shared" si="2"/>
        <v>6842</v>
      </c>
      <c r="H6" s="14">
        <f t="shared" si="3"/>
        <v>5702</v>
      </c>
      <c r="I6" s="4" t="e">
        <f>#REF!</f>
        <v>#REF!</v>
      </c>
      <c r="J6" s="4" t="e">
        <f>V6</f>
        <v>#DIV/0!</v>
      </c>
      <c r="O6">
        <v>0</v>
      </c>
      <c r="Q6" s="16">
        <f>S6*1.2</f>
        <v>0</v>
      </c>
      <c r="R6" s="16"/>
      <c r="S6" s="16"/>
      <c r="T6" s="17"/>
      <c r="U6" s="17" t="e">
        <f t="shared" si="4"/>
        <v>#DIV/0!</v>
      </c>
      <c r="V6" s="16" t="e">
        <f>T6/Q6</f>
        <v>#DIV/0!</v>
      </c>
      <c r="W6" s="7"/>
    </row>
    <row r="7" spans="1:25" x14ac:dyDescent="0.25">
      <c r="A7" s="4">
        <f t="shared" si="5"/>
        <v>0</v>
      </c>
      <c r="B7" s="4">
        <f>S7</f>
        <v>0</v>
      </c>
      <c r="C7" s="4">
        <v>865</v>
      </c>
      <c r="D7" s="4">
        <f t="shared" si="0"/>
        <v>1038</v>
      </c>
      <c r="E7" s="5">
        <v>5500000</v>
      </c>
      <c r="F7" s="14" t="e">
        <f t="shared" si="1"/>
        <v>#DIV/0!</v>
      </c>
      <c r="G7" s="14">
        <f t="shared" si="2"/>
        <v>6358</v>
      </c>
      <c r="H7" s="14">
        <f t="shared" si="3"/>
        <v>5299</v>
      </c>
      <c r="I7" s="4" t="e">
        <f>#REF!</f>
        <v>#REF!</v>
      </c>
      <c r="J7" s="4" t="e">
        <f>V7</f>
        <v>#DIV/0!</v>
      </c>
      <c r="O7">
        <v>0</v>
      </c>
      <c r="Q7" s="16">
        <f>S7*1.2</f>
        <v>0</v>
      </c>
      <c r="R7" s="16"/>
      <c r="S7" s="16"/>
      <c r="T7" s="17"/>
      <c r="U7" s="17" t="e">
        <f t="shared" si="4"/>
        <v>#DIV/0!</v>
      </c>
      <c r="V7" s="16" t="e">
        <f>T7/Q7</f>
        <v>#DIV/0!</v>
      </c>
      <c r="W7" s="7"/>
    </row>
    <row r="8" spans="1:25" x14ac:dyDescent="0.25">
      <c r="A8" s="4">
        <f t="shared" si="5"/>
        <v>0</v>
      </c>
      <c r="B8" s="4">
        <f>C8/1.2</f>
        <v>520.83333333333337</v>
      </c>
      <c r="C8" s="25">
        <v>625</v>
      </c>
      <c r="D8" s="25">
        <f t="shared" si="0"/>
        <v>750</v>
      </c>
      <c r="E8" s="26">
        <v>5000000</v>
      </c>
      <c r="F8" s="25">
        <f t="shared" si="1"/>
        <v>9600</v>
      </c>
      <c r="G8" s="25">
        <f t="shared" si="2"/>
        <v>8000</v>
      </c>
      <c r="H8" s="14">
        <f t="shared" si="3"/>
        <v>6667</v>
      </c>
      <c r="I8" s="4" t="e">
        <f>#REF!</f>
        <v>#REF!</v>
      </c>
      <c r="J8" s="4">
        <f>V8</f>
        <v>0</v>
      </c>
      <c r="O8">
        <v>0</v>
      </c>
      <c r="Q8">
        <f>O8/1.2</f>
        <v>0</v>
      </c>
      <c r="S8">
        <f t="shared" ref="S8:S15" si="7">Q8/1.1</f>
        <v>0</v>
      </c>
      <c r="T8" s="17"/>
      <c r="U8" s="17"/>
      <c r="V8" s="16"/>
      <c r="W8" s="7"/>
    </row>
    <row r="9" spans="1:25" x14ac:dyDescent="0.25">
      <c r="A9" s="4">
        <f t="shared" si="5"/>
        <v>0</v>
      </c>
      <c r="B9" s="25">
        <v>610</v>
      </c>
      <c r="C9" s="25">
        <f>B9*1.2</f>
        <v>732</v>
      </c>
      <c r="D9" s="25">
        <f t="shared" si="0"/>
        <v>878.4</v>
      </c>
      <c r="E9" s="26">
        <v>5400000</v>
      </c>
      <c r="F9" s="25">
        <f t="shared" si="1"/>
        <v>8852</v>
      </c>
      <c r="G9" s="25">
        <f t="shared" si="2"/>
        <v>7377</v>
      </c>
      <c r="H9" s="14">
        <f t="shared" si="3"/>
        <v>6148</v>
      </c>
      <c r="I9" s="4" t="e">
        <f>#REF!</f>
        <v>#REF!</v>
      </c>
      <c r="J9" s="4">
        <f>V9</f>
        <v>0</v>
      </c>
      <c r="O9">
        <v>0</v>
      </c>
      <c r="Q9">
        <f>O9/1.2</f>
        <v>0</v>
      </c>
      <c r="S9">
        <f t="shared" si="7"/>
        <v>0</v>
      </c>
      <c r="T9" s="2">
        <v>0</v>
      </c>
      <c r="U9" s="2"/>
      <c r="V9" s="7"/>
      <c r="W9" s="7"/>
    </row>
    <row r="10" spans="1:25" x14ac:dyDescent="0.25">
      <c r="A10" s="4">
        <f t="shared" si="5"/>
        <v>0</v>
      </c>
      <c r="B10" s="4">
        <v>519</v>
      </c>
      <c r="C10" s="25">
        <f t="shared" ref="C10:C14" si="8">B10*1.2</f>
        <v>622.79999999999995</v>
      </c>
      <c r="D10" s="4">
        <f t="shared" si="0"/>
        <v>747.3599999999999</v>
      </c>
      <c r="E10" s="5">
        <v>5100000</v>
      </c>
      <c r="F10" s="14">
        <f t="shared" si="1"/>
        <v>9827</v>
      </c>
      <c r="G10" s="14">
        <f t="shared" si="2"/>
        <v>8189</v>
      </c>
      <c r="H10" s="14">
        <f t="shared" si="3"/>
        <v>6824</v>
      </c>
      <c r="I10" s="4" t="e">
        <f>#REF!</f>
        <v>#REF!</v>
      </c>
      <c r="J10" s="4">
        <f>V10</f>
        <v>0</v>
      </c>
      <c r="O10">
        <v>0</v>
      </c>
      <c r="Q10">
        <f>O10/1.2</f>
        <v>0</v>
      </c>
      <c r="S10">
        <f t="shared" si="7"/>
        <v>0</v>
      </c>
      <c r="T10" s="2">
        <v>0</v>
      </c>
      <c r="U10" s="2"/>
      <c r="V10" s="7"/>
      <c r="W10" s="7"/>
    </row>
    <row r="11" spans="1:25" x14ac:dyDescent="0.25">
      <c r="A11" s="4">
        <f t="shared" si="5"/>
        <v>0</v>
      </c>
      <c r="B11" s="4">
        <f>S11</f>
        <v>0</v>
      </c>
      <c r="C11" s="25">
        <f t="shared" si="8"/>
        <v>0</v>
      </c>
      <c r="D11" s="4">
        <f t="shared" si="0"/>
        <v>0</v>
      </c>
      <c r="E11" s="5">
        <f>T11</f>
        <v>0</v>
      </c>
      <c r="F11" s="14" t="e">
        <f t="shared" si="1"/>
        <v>#DIV/0!</v>
      </c>
      <c r="G11" s="14" t="e">
        <f t="shared" si="2"/>
        <v>#DIV/0!</v>
      </c>
      <c r="H11" s="14" t="e">
        <f t="shared" si="3"/>
        <v>#DIV/0!</v>
      </c>
      <c r="I11" s="4" t="e">
        <f>#REF!</f>
        <v>#REF!</v>
      </c>
      <c r="J11" s="4">
        <f>V11</f>
        <v>0</v>
      </c>
      <c r="O11">
        <v>0</v>
      </c>
      <c r="Q11">
        <f>O11/1.2</f>
        <v>0</v>
      </c>
      <c r="S11">
        <f t="shared" si="7"/>
        <v>0</v>
      </c>
      <c r="T11" s="2">
        <v>0</v>
      </c>
      <c r="U11" s="2"/>
      <c r="V11" s="7"/>
      <c r="W11" s="7"/>
    </row>
    <row r="12" spans="1:25" x14ac:dyDescent="0.25">
      <c r="A12" s="4">
        <f t="shared" si="5"/>
        <v>0</v>
      </c>
      <c r="B12" s="4">
        <f>S12</f>
        <v>0</v>
      </c>
      <c r="C12" s="25">
        <f t="shared" si="8"/>
        <v>0</v>
      </c>
      <c r="D12" s="4">
        <f t="shared" si="0"/>
        <v>0</v>
      </c>
      <c r="E12" s="5">
        <f>T12</f>
        <v>0</v>
      </c>
      <c r="F12" s="14" t="e">
        <f t="shared" si="1"/>
        <v>#DIV/0!</v>
      </c>
      <c r="G12" s="14" t="e">
        <f t="shared" si="2"/>
        <v>#DIV/0!</v>
      </c>
      <c r="H12" s="14" t="e">
        <f t="shared" si="3"/>
        <v>#DIV/0!</v>
      </c>
      <c r="I12" s="4" t="e">
        <f>#REF!</f>
        <v>#REF!</v>
      </c>
      <c r="J12" s="4">
        <f>V12</f>
        <v>0</v>
      </c>
      <c r="O12">
        <v>0</v>
      </c>
      <c r="Q12">
        <f>O12/1.2</f>
        <v>0</v>
      </c>
      <c r="S12">
        <f t="shared" si="7"/>
        <v>0</v>
      </c>
      <c r="T12" s="2">
        <v>0</v>
      </c>
      <c r="U12" s="2"/>
      <c r="V12" s="7"/>
      <c r="W12" s="7"/>
    </row>
    <row r="13" spans="1:25" x14ac:dyDescent="0.25">
      <c r="A13" s="4">
        <f t="shared" si="5"/>
        <v>0</v>
      </c>
      <c r="B13" s="4">
        <f>S13</f>
        <v>0</v>
      </c>
      <c r="C13" s="25">
        <f t="shared" si="8"/>
        <v>0</v>
      </c>
      <c r="D13" s="4">
        <f t="shared" si="0"/>
        <v>0</v>
      </c>
      <c r="E13" s="5">
        <f>T13</f>
        <v>0</v>
      </c>
      <c r="F13" s="9" t="e">
        <f t="shared" si="1"/>
        <v>#DIV/0!</v>
      </c>
      <c r="G13" s="9" t="e">
        <f t="shared" si="2"/>
        <v>#DIV/0!</v>
      </c>
      <c r="H13" s="9" t="e">
        <f t="shared" si="3"/>
        <v>#DIV/0!</v>
      </c>
      <c r="I13" s="4" t="e">
        <f>#REF!</f>
        <v>#REF!</v>
      </c>
      <c r="J13" s="4">
        <f>V13</f>
        <v>0</v>
      </c>
      <c r="O13">
        <v>0</v>
      </c>
      <c r="Q13">
        <f t="shared" ref="Q13" si="9">O13/1.2</f>
        <v>0</v>
      </c>
      <c r="S13">
        <f t="shared" si="7"/>
        <v>0</v>
      </c>
      <c r="T13" s="2">
        <v>0</v>
      </c>
      <c r="U13" s="2"/>
      <c r="V13" s="7"/>
      <c r="W13" s="7"/>
    </row>
    <row r="14" spans="1:25" x14ac:dyDescent="0.25">
      <c r="A14" s="4">
        <f t="shared" si="5"/>
        <v>0</v>
      </c>
      <c r="B14" s="4">
        <f>S14</f>
        <v>0</v>
      </c>
      <c r="C14" s="25">
        <f t="shared" si="8"/>
        <v>0</v>
      </c>
      <c r="D14" s="4">
        <f t="shared" ref="D14:D15" si="10">C14*1.2</f>
        <v>0</v>
      </c>
      <c r="E14" s="5">
        <f t="shared" ref="E14:E15" si="11">T14</f>
        <v>0</v>
      </c>
      <c r="F14" s="9" t="e">
        <f t="shared" ref="F14:F15" si="12">ROUND((E14/B14),0)</f>
        <v>#DIV/0!</v>
      </c>
      <c r="G14" s="9" t="e">
        <f t="shared" ref="G14:G15" si="13">ROUND((E14/C14),0)</f>
        <v>#DIV/0!</v>
      </c>
      <c r="H14" s="4" t="e">
        <f t="shared" ref="H14:H15" si="14">ROUND((E14/D14),0)</f>
        <v>#DIV/0!</v>
      </c>
      <c r="I14" s="4" t="e">
        <f>#REF!</f>
        <v>#REF!</v>
      </c>
      <c r="J14" s="4">
        <f t="shared" ref="J14:J15" si="15">V14</f>
        <v>0</v>
      </c>
      <c r="O14">
        <v>0</v>
      </c>
      <c r="Q14">
        <f t="shared" ref="Q14:Q15" si="16">O14/1.2</f>
        <v>0</v>
      </c>
      <c r="S14">
        <f t="shared" si="7"/>
        <v>0</v>
      </c>
      <c r="T14" s="2">
        <v>0</v>
      </c>
      <c r="U14" s="2"/>
      <c r="V14" s="7"/>
      <c r="W14" s="7"/>
    </row>
    <row r="15" spans="1:25" x14ac:dyDescent="0.25">
      <c r="A15" s="4">
        <f t="shared" si="5"/>
        <v>0</v>
      </c>
      <c r="B15" s="4">
        <f>S15</f>
        <v>0</v>
      </c>
      <c r="C15" s="4">
        <f t="shared" ref="C15" si="17">B15*1.2</f>
        <v>0</v>
      </c>
      <c r="D15" s="4">
        <f t="shared" si="10"/>
        <v>0</v>
      </c>
      <c r="E15" s="5">
        <f t="shared" si="11"/>
        <v>0</v>
      </c>
      <c r="F15" s="9" t="e">
        <f t="shared" si="12"/>
        <v>#DIV/0!</v>
      </c>
      <c r="G15" s="4" t="e">
        <f t="shared" si="13"/>
        <v>#DIV/0!</v>
      </c>
      <c r="H15" s="4" t="e">
        <f t="shared" si="14"/>
        <v>#DIV/0!</v>
      </c>
      <c r="I15" s="4" t="e">
        <f>#REF!</f>
        <v>#REF!</v>
      </c>
      <c r="J15" s="4">
        <f t="shared" si="15"/>
        <v>0</v>
      </c>
      <c r="O15">
        <v>0</v>
      </c>
      <c r="Q15">
        <f t="shared" si="16"/>
        <v>0</v>
      </c>
      <c r="S15">
        <f t="shared" si="7"/>
        <v>0</v>
      </c>
      <c r="T15" s="2">
        <v>0</v>
      </c>
      <c r="U15" s="2"/>
      <c r="V15" s="7"/>
      <c r="W15" s="7"/>
    </row>
    <row r="16" spans="1:25" x14ac:dyDescent="0.25">
      <c r="Y16">
        <v>62</v>
      </c>
    </row>
    <row r="17" spans="3:27" x14ac:dyDescent="0.25">
      <c r="G17" s="18" t="s">
        <v>12</v>
      </c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Y17">
        <f>Y16*10.764</f>
        <v>667.36799999999994</v>
      </c>
    </row>
    <row r="18" spans="3:27" x14ac:dyDescent="0.25">
      <c r="C18">
        <f>521*1.2</f>
        <v>625.19999999999993</v>
      </c>
      <c r="G18" s="18" t="s">
        <v>20</v>
      </c>
      <c r="H18" s="18">
        <v>910</v>
      </c>
      <c r="I18" s="18"/>
      <c r="J18" s="18" t="s">
        <v>22</v>
      </c>
      <c r="K18" s="18"/>
      <c r="L18" s="18"/>
      <c r="M18" s="18"/>
      <c r="N18" s="18"/>
      <c r="O18" s="18"/>
      <c r="P18" s="18"/>
      <c r="Q18" s="18"/>
      <c r="R18" s="18"/>
      <c r="S18" s="21"/>
      <c r="Y18" s="27">
        <v>5300000</v>
      </c>
    </row>
    <row r="19" spans="3:27" x14ac:dyDescent="0.25">
      <c r="G19" s="18" t="s">
        <v>18</v>
      </c>
      <c r="H19" s="18">
        <v>1001</v>
      </c>
      <c r="I19" s="18">
        <f>93.03*10.764</f>
        <v>1001.37492</v>
      </c>
      <c r="J19" s="18">
        <f>I19/H18</f>
        <v>1.1004119999999999</v>
      </c>
      <c r="K19" s="18"/>
      <c r="L19" s="18"/>
      <c r="M19" s="18"/>
      <c r="N19" s="18"/>
      <c r="O19" s="18"/>
      <c r="P19" s="18"/>
      <c r="Q19" s="18"/>
      <c r="R19" s="18"/>
      <c r="S19" s="21"/>
      <c r="Y19" s="28">
        <f>Y18/Y17</f>
        <v>7941.6453890507191</v>
      </c>
    </row>
    <row r="20" spans="3:27" x14ac:dyDescent="0.25">
      <c r="G20" s="18" t="s">
        <v>21</v>
      </c>
      <c r="H20" s="18">
        <v>20000</v>
      </c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21"/>
    </row>
    <row r="21" spans="3:27" x14ac:dyDescent="0.25">
      <c r="G21" s="18" t="s">
        <v>19</v>
      </c>
      <c r="H21" s="18">
        <f>H20*H18</f>
        <v>18200000</v>
      </c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21"/>
      <c r="Y21">
        <f>Y17*1.2</f>
        <v>800.84159999999986</v>
      </c>
    </row>
    <row r="22" spans="3:27" x14ac:dyDescent="0.25"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21"/>
      <c r="Y22" s="28">
        <f>Y18/Y21</f>
        <v>6618.0378242089337</v>
      </c>
    </row>
    <row r="23" spans="3:27" x14ac:dyDescent="0.25">
      <c r="G23" s="19" t="s">
        <v>13</v>
      </c>
      <c r="H23" s="19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</row>
    <row r="24" spans="3:27" x14ac:dyDescent="0.25">
      <c r="G24" s="18" t="s">
        <v>14</v>
      </c>
      <c r="H24" s="18">
        <v>13800000</v>
      </c>
      <c r="I24" s="18"/>
      <c r="J24" s="18" t="s">
        <v>23</v>
      </c>
      <c r="K24" s="18"/>
      <c r="L24" s="18"/>
      <c r="M24" s="18"/>
      <c r="N24" s="18"/>
      <c r="O24" s="18"/>
      <c r="P24" s="18"/>
      <c r="Q24" s="18"/>
      <c r="R24" s="18"/>
      <c r="S24" s="18"/>
    </row>
    <row r="25" spans="3:27" x14ac:dyDescent="0.25">
      <c r="G25" s="18" t="s">
        <v>15</v>
      </c>
      <c r="H25" s="18">
        <v>460000</v>
      </c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2"/>
      <c r="U25" s="12"/>
      <c r="W25" s="10"/>
      <c r="X25" s="10"/>
      <c r="Y25" s="10"/>
      <c r="Z25" s="10"/>
      <c r="AA25" s="10"/>
    </row>
    <row r="26" spans="3:27" x14ac:dyDescent="0.25">
      <c r="G26" s="18" t="s">
        <v>16</v>
      </c>
      <c r="H26" s="18">
        <v>30000</v>
      </c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20"/>
      <c r="T26" s="13"/>
      <c r="U26" s="13"/>
      <c r="W26" s="13"/>
      <c r="X26" s="13"/>
      <c r="Y26" s="10"/>
      <c r="Z26" s="10"/>
      <c r="AA26" s="10"/>
    </row>
    <row r="27" spans="3:27" x14ac:dyDescent="0.25">
      <c r="G27" s="18" t="s">
        <v>17</v>
      </c>
      <c r="H27" s="18">
        <f>SUM(H24:H26)</f>
        <v>14290000</v>
      </c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0"/>
      <c r="U27" s="10"/>
      <c r="W27" s="10"/>
      <c r="X27" s="10"/>
      <c r="Y27" s="10"/>
      <c r="Z27" s="10"/>
      <c r="AA27" s="10"/>
    </row>
    <row r="28" spans="3:27" x14ac:dyDescent="0.25"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0"/>
      <c r="U28" s="10"/>
      <c r="W28" s="10"/>
      <c r="X28" s="10"/>
      <c r="Y28" s="10"/>
      <c r="Z28" s="10"/>
      <c r="AA28" s="10"/>
    </row>
    <row r="29" spans="3:27" x14ac:dyDescent="0.25">
      <c r="G29" s="18" t="s">
        <v>24</v>
      </c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1"/>
      <c r="U29" s="11"/>
      <c r="W29" s="11"/>
      <c r="X29" s="11"/>
      <c r="Y29" s="10"/>
      <c r="Z29" s="10"/>
      <c r="AA29" s="10"/>
    </row>
    <row r="30" spans="3:27" x14ac:dyDescent="0.25"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0"/>
      <c r="U30" s="10"/>
      <c r="W30" s="10"/>
      <c r="X30" s="10"/>
      <c r="Y30" s="10"/>
      <c r="Z30" s="10"/>
      <c r="AA30" s="10"/>
    </row>
    <row r="31" spans="3:27" x14ac:dyDescent="0.25">
      <c r="Q31" s="10"/>
      <c r="R31" s="10"/>
      <c r="S31" s="10"/>
      <c r="T31" s="10"/>
      <c r="U31" s="10"/>
      <c r="W31" s="10"/>
      <c r="X31" s="10"/>
      <c r="Y31" s="10"/>
      <c r="Z31" s="10"/>
      <c r="AA31" s="10"/>
    </row>
    <row r="32" spans="3:27" x14ac:dyDescent="0.25">
      <c r="Q32" s="10"/>
      <c r="R32" s="10"/>
      <c r="S32" s="10"/>
      <c r="T32" s="10"/>
      <c r="U32" s="10"/>
      <c r="W32" s="10"/>
      <c r="X32" s="10"/>
      <c r="Y32" s="10"/>
      <c r="Z32" s="10"/>
      <c r="AA32" s="10"/>
    </row>
    <row r="33" spans="17:27" x14ac:dyDescent="0.25">
      <c r="Q33" s="10"/>
      <c r="R33" s="10"/>
      <c r="S33" s="10"/>
      <c r="T33" s="10"/>
      <c r="U33" s="10"/>
      <c r="V33" s="6"/>
      <c r="W33" s="10"/>
      <c r="X33" s="10"/>
      <c r="Y33" s="10"/>
      <c r="Z33" s="10"/>
      <c r="AA33" s="10"/>
    </row>
    <row r="34" spans="17:27" x14ac:dyDescent="0.25">
      <c r="Q34" s="10"/>
      <c r="R34" s="10"/>
      <c r="S34" s="10"/>
      <c r="T34" s="10"/>
      <c r="U34" s="10"/>
      <c r="V34" s="6"/>
      <c r="W34" s="10"/>
      <c r="X34" s="10"/>
      <c r="Y34" s="10"/>
      <c r="Z34" s="10"/>
      <c r="AA34" s="10"/>
    </row>
    <row r="35" spans="17:27" x14ac:dyDescent="0.25">
      <c r="S35" s="10"/>
      <c r="T35" s="10"/>
      <c r="U35" s="10"/>
    </row>
    <row r="36" spans="17:27" x14ac:dyDescent="0.25">
      <c r="S36" s="10"/>
      <c r="T36" s="10"/>
      <c r="U36" s="10"/>
      <c r="W36" s="6"/>
    </row>
    <row r="37" spans="17:27" x14ac:dyDescent="0.25">
      <c r="Q37" s="10"/>
      <c r="R37" s="10"/>
      <c r="S37" s="10"/>
      <c r="T37" s="10"/>
      <c r="U37" s="10"/>
      <c r="V37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6" workbookViewId="0">
      <selection activeCell="B18" sqref="B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topLeftCell="A4"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4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2024-11-07T12:52:01Z</dcterms:modified>
</cp:coreProperties>
</file>