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dam Cama Road\Sanjay Dattaram Salgonkar\"/>
    </mc:Choice>
  </mc:AlternateContent>
  <xr:revisionPtr revIDLastSave="0" documentId="13_ncr:1_{FE43B7E3-452C-4913-B25D-71856AF7364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rent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3" i="4" l="1"/>
  <c r="Q32" i="4"/>
  <c r="Q31" i="4"/>
  <c r="Q30" i="4"/>
  <c r="Q29" i="4"/>
  <c r="Q28" i="4"/>
  <c r="Q27" i="4"/>
  <c r="Q26" i="4"/>
  <c r="Q25" i="4"/>
  <c r="Q24" i="4"/>
  <c r="Q23" i="4"/>
  <c r="H29" i="4" l="1"/>
  <c r="P9" i="4" l="1"/>
  <c r="H20" i="4" l="1"/>
  <c r="Q12" i="4" l="1"/>
  <c r="P12" i="4"/>
  <c r="P11" i="4"/>
  <c r="Q11" i="4" s="1"/>
  <c r="P10" i="4"/>
  <c r="P8" i="4"/>
  <c r="P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<sst xmlns="http://schemas.openxmlformats.org/spreadsheetml/2006/main" count="33" uniqueCount="30">
  <si>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</si>
  <si>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</si>
  <si>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</si>
  <si>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</si>
  <si>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</si>
  <si>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</si>
  <si>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</si>
  <si>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</si>
  <si>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</si>
  <si>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</si>
  <si>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</si>
  <si>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</si>
  <si>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</si>
  <si>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04, Ground Floor, Building No 1 Type B, Wing - A, Shree Laxmi Park 2, Lokmanya Nagar, Village - Majiwade, Thane West,</t>
  </si>
  <si>
    <t>ca</t>
  </si>
  <si>
    <t>MOU 29.10.2024 - 53.50 alkhs</t>
  </si>
  <si>
    <t>rate</t>
  </si>
  <si>
    <t>fmv</t>
  </si>
  <si>
    <t>14.02.24</t>
  </si>
  <si>
    <t>12.04.24</t>
  </si>
  <si>
    <t>25.07.23</t>
  </si>
  <si>
    <t>agreemetn - 2019</t>
  </si>
  <si>
    <t>av</t>
  </si>
  <si>
    <t>sd</t>
  </si>
  <si>
    <t>rd</t>
  </si>
  <si>
    <t>mv</t>
  </si>
  <si>
    <t>oc - 2015</t>
  </si>
  <si>
    <t>poss- 1998</t>
  </si>
  <si>
    <t>mca</t>
  </si>
  <si>
    <t>ls - 53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</si>
</sst>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85725</xdr:colOff>
      <xdr:row>18</xdr:row>
      <xdr:rowOff>0</xdr:rowOff>
    </xdr:from>
    <xdr:to>
      <xdr:col>24</xdr:col>
      <xdr:colOff>9998</xdr:colOff>
      <xdr:row>46</xdr:row>
      <xdr:rowOff>86481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C2F4D5-2310-41BA-80FF-705B2CDC4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34650" y="4000500"/>
          <a:ext cx="3391373" cy="54204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5F987-ACAD-40FB-9680-DF36757A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029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32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838CA-F830-4518-BC33-DD05D8E9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60674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27</xdr:col>
      <xdr:colOff>315560</xdr:colOff>
      <xdr:row>32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B6B260-6C72-4A2E-8240-40BB75046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8849960" cy="6048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66166</xdr:rowOff>
    </xdr:from>
    <xdr:to>
      <xdr:col>11</xdr:col>
      <xdr:colOff>591794</xdr:colOff>
      <xdr:row>63</xdr:row>
      <xdr:rowOff>143863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597389-8FC4-4A0E-BA90-398253C5D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352666"/>
          <a:ext cx="7297394" cy="5792697"/>
        </a:xfrm>
        <a:prstGeom prst="rect">
          <a:avLst/>
        </a:prstGeom>
      </xdr:spPr>
    </xdr:pic>
    <xdr:clientData/>
  </xdr:twoCellAnchor>
  <xdr:twoCellAnchor editAs="oneCell">
    <xdr:from>
      <xdr:col>12</xdr:col>
      <xdr:colOff>228599</xdr:colOff>
      <xdr:row>32</xdr:row>
      <xdr:rowOff>154394</xdr:rowOff>
    </xdr:from>
    <xdr:to>
      <xdr:col>24</xdr:col>
      <xdr:colOff>182232</xdr:colOff>
      <xdr:row>64</xdr:row>
      <xdr:rowOff>143928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479FE9-0223-4C26-9873-6788669E2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43799" y="6250394"/>
          <a:ext cx="7268833" cy="6085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AA7FC-10BD-46D7-A08E-88E9F6B6F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344139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39A5F-3BCE-42DC-A552-08306BE95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78539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572771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9CFCD-2ADB-421D-957E-55E227F82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07171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BFD6E3-701B-4795-A09B-BF9A77E78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BCE70-FE3A-4779-B8D2-138314B0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0EF924-45E0-48E5-AB81-786D06B7E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F30E8-5D5D-4AE9-968E-F1ECBA94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66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2942C3-8B54-4418-9252-A6EAF1CB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Z17" sqref="Z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629</v>
      </c>
      <c r="C2" s="4">
        <f>B2*1.2</f>
        <v>754.8</v>
      </c>
      <c r="D2" s="4">
        <f t="shared" ref="D2:D13" si="2">C2*1.2</f>
        <v>905.75999999999988</v>
      </c>
      <c r="E2" s="5">
        <f t="shared" ref="E2:E13" si="3">R2</f>
        <v>10500000</v>
      </c>
      <c r="F2" s="10">
        <f t="shared" ref="F2:F13" si="4">ROUND((E2/B2),0)</f>
        <v>16693</v>
      </c>
      <c r="G2" s="10">
        <f t="shared" ref="G2:G13" si="5">ROUND((E2/C2),0)</f>
        <v>13911</v>
      </c>
      <c r="H2" s="10">
        <f t="shared" ref="H2:H13" si="6">ROUND((E2/D2),0)</f>
        <v>11592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629</v>
      </c>
      <c r="R2" s="2">
        <v>10500000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350</v>
      </c>
      <c r="C3" s="4">
        <f t="shared" ref="C3:C15" si="9">B3*1.2</f>
        <v>420</v>
      </c>
      <c r="D3" s="4">
        <f t="shared" si="2"/>
        <v>504</v>
      </c>
      <c r="E3" s="16">
        <f t="shared" si="3"/>
        <v>6500000</v>
      </c>
      <c r="F3" s="15">
        <f t="shared" si="4"/>
        <v>18571</v>
      </c>
      <c r="G3" s="10">
        <f t="shared" si="5"/>
        <v>15476</v>
      </c>
      <c r="H3" s="10">
        <f t="shared" si="6"/>
        <v>12897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350</v>
      </c>
      <c r="R3" s="2">
        <v>6500000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600</v>
      </c>
      <c r="C4" s="4">
        <f t="shared" si="9"/>
        <v>720</v>
      </c>
      <c r="D4" s="4">
        <f t="shared" si="2"/>
        <v>864</v>
      </c>
      <c r="E4" s="16">
        <f t="shared" si="3"/>
        <v>13000000</v>
      </c>
      <c r="F4" s="15">
        <f t="shared" si="4"/>
        <v>21667</v>
      </c>
      <c r="G4" s="10">
        <f t="shared" si="5"/>
        <v>18056</v>
      </c>
      <c r="H4" s="10">
        <f t="shared" si="6"/>
        <v>15046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600</v>
      </c>
      <c r="R4" s="2">
        <v>13000000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670.83333333333337</v>
      </c>
      <c r="C5" s="4">
        <f t="shared" si="9"/>
        <v>805</v>
      </c>
      <c r="D5" s="4">
        <f t="shared" si="2"/>
        <v>966</v>
      </c>
      <c r="E5" s="16">
        <f t="shared" si="3"/>
        <v>9800000</v>
      </c>
      <c r="F5" s="10">
        <f t="shared" si="4"/>
        <v>14609</v>
      </c>
      <c r="G5" s="10">
        <f t="shared" si="5"/>
        <v>12174</v>
      </c>
      <c r="H5" s="10">
        <f t="shared" si="6"/>
        <v>10145</v>
      </c>
      <c r="I5" s="10" t="e">
        <f>#REF!</f>
        <v>#REF!</v>
      </c>
      <c r="J5" s="4">
        <f t="shared" si="7"/>
        <v>0</v>
      </c>
      <c r="O5">
        <v>0</v>
      </c>
      <c r="P5">
        <v>805</v>
      </c>
      <c r="Q5">
        <f t="shared" ref="Q5:Q12" si="10">P5/1.2</f>
        <v>670.83333333333337</v>
      </c>
      <c r="R5" s="2">
        <v>9800000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452</v>
      </c>
      <c r="C6" s="4">
        <f t="shared" si="9"/>
        <v>542.4</v>
      </c>
      <c r="D6" s="4">
        <f t="shared" si="2"/>
        <v>650.88</v>
      </c>
      <c r="E6" s="16">
        <f t="shared" si="3"/>
        <v>7400000</v>
      </c>
      <c r="F6" s="10">
        <f t="shared" si="4"/>
        <v>16372</v>
      </c>
      <c r="G6" s="10">
        <f t="shared" si="5"/>
        <v>13643</v>
      </c>
      <c r="H6" s="10">
        <f t="shared" si="6"/>
        <v>11369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452</v>
      </c>
      <c r="R6" s="2">
        <v>7400000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548</v>
      </c>
      <c r="C7" s="4">
        <f t="shared" si="9"/>
        <v>657.6</v>
      </c>
      <c r="D7" s="4">
        <f t="shared" si="2"/>
        <v>789.12</v>
      </c>
      <c r="E7" s="16">
        <f t="shared" si="3"/>
        <v>7500000</v>
      </c>
      <c r="F7" s="10">
        <f t="shared" si="4"/>
        <v>13686</v>
      </c>
      <c r="G7" s="10">
        <f t="shared" si="5"/>
        <v>11405</v>
      </c>
      <c r="H7" s="10">
        <f t="shared" si="6"/>
        <v>9504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548</v>
      </c>
      <c r="R7" s="2">
        <v>7500000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434</v>
      </c>
      <c r="C8" s="4">
        <f t="shared" si="9"/>
        <v>520.79999999999995</v>
      </c>
      <c r="D8" s="4">
        <f t="shared" si="2"/>
        <v>624.95999999999992</v>
      </c>
      <c r="E8" s="16">
        <f t="shared" si="3"/>
        <v>7050000</v>
      </c>
      <c r="F8" s="15">
        <f t="shared" si="4"/>
        <v>16244</v>
      </c>
      <c r="G8" s="10">
        <f t="shared" si="5"/>
        <v>13537</v>
      </c>
      <c r="H8" s="10">
        <f t="shared" si="6"/>
        <v>11281</v>
      </c>
      <c r="I8" s="10" t="e">
        <f>#REF!</f>
        <v>#REF!</v>
      </c>
      <c r="J8" s="4" t="str">
        <f t="shared" si="7"/>
        <v>14.02.24</v>
      </c>
      <c r="O8">
        <v>0</v>
      </c>
      <c r="P8">
        <f t="shared" si="8"/>
        <v>0</v>
      </c>
      <c r="Q8">
        <v>434</v>
      </c>
      <c r="R8" s="2">
        <v>7050000</v>
      </c>
      <c r="S8" s="8" t="s">
        <v>18</v>
      </c>
      <c r="T8" s="8"/>
    </row>
    <row r="9" spans="1:20" x14ac:dyDescent="0.25">
      <c r="A9" s="4">
        <f t="shared" si="0"/>
        <v>0</v>
      </c>
      <c r="B9" s="4">
        <f t="shared" si="1"/>
        <v>438</v>
      </c>
      <c r="C9" s="4">
        <f t="shared" si="9"/>
        <v>525.6</v>
      </c>
      <c r="D9" s="4">
        <f t="shared" si="2"/>
        <v>630.72</v>
      </c>
      <c r="E9" s="16">
        <f t="shared" si="3"/>
        <v>6900000</v>
      </c>
      <c r="F9" s="10">
        <f t="shared" si="4"/>
        <v>15753</v>
      </c>
      <c r="G9" s="10">
        <f t="shared" si="5"/>
        <v>13128</v>
      </c>
      <c r="H9" s="10">
        <f t="shared" si="6"/>
        <v>10940</v>
      </c>
      <c r="I9" s="10" t="e">
        <f>#REF!</f>
        <v>#REF!</v>
      </c>
      <c r="J9" s="4" t="str">
        <f t="shared" si="7"/>
        <v>12.04.24</v>
      </c>
      <c r="O9">
        <v>0</v>
      </c>
      <c r="P9">
        <f t="shared" si="8"/>
        <v>0</v>
      </c>
      <c r="Q9">
        <v>438</v>
      </c>
      <c r="R9" s="2">
        <v>6900000</v>
      </c>
      <c r="S9" s="8" t="s">
        <v>19</v>
      </c>
      <c r="T9" s="8"/>
    </row>
    <row r="10" spans="1:20" x14ac:dyDescent="0.25">
      <c r="A10" s="4">
        <f t="shared" si="0"/>
        <v>0</v>
      </c>
      <c r="B10" s="4">
        <f t="shared" si="1"/>
        <v>625</v>
      </c>
      <c r="C10" s="4">
        <f t="shared" si="9"/>
        <v>750</v>
      </c>
      <c r="D10" s="4">
        <f t="shared" si="2"/>
        <v>900</v>
      </c>
      <c r="E10" s="16">
        <f t="shared" si="3"/>
        <v>8080000</v>
      </c>
      <c r="F10" s="10">
        <f t="shared" si="4"/>
        <v>12928</v>
      </c>
      <c r="G10" s="10">
        <f t="shared" si="5"/>
        <v>10773</v>
      </c>
      <c r="H10" s="10">
        <f t="shared" si="6"/>
        <v>8978</v>
      </c>
      <c r="I10" s="10" t="e">
        <f>#REF!</f>
        <v>#REF!</v>
      </c>
      <c r="J10" s="4" t="str">
        <f t="shared" si="7"/>
        <v>25.07.23</v>
      </c>
      <c r="O10">
        <v>0</v>
      </c>
      <c r="P10">
        <f t="shared" si="8"/>
        <v>0</v>
      </c>
      <c r="Q10">
        <v>625</v>
      </c>
      <c r="R10" s="2">
        <v>8080000</v>
      </c>
      <c r="S10" s="8" t="s">
        <v>20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320</v>
      </c>
    </row>
    <row r="19" spans="7:24" x14ac:dyDescent="0.25">
      <c r="G19" t="s">
        <v>16</v>
      </c>
      <c r="H19">
        <v>16500</v>
      </c>
    </row>
    <row r="20" spans="7:24" x14ac:dyDescent="0.25">
      <c r="G20" t="s">
        <v>17</v>
      </c>
      <c r="H20">
        <f>H19*H18</f>
        <v>5280000</v>
      </c>
    </row>
    <row r="22" spans="7:24" x14ac:dyDescent="0.25">
      <c r="G22" s="6"/>
      <c r="H22" s="6"/>
      <c r="O22" t="s">
        <v>28</v>
      </c>
    </row>
    <row r="23" spans="7:24" x14ac:dyDescent="0.25">
      <c r="G23" t="s">
        <v>15</v>
      </c>
      <c r="J23" t="s">
        <v>29</v>
      </c>
      <c r="O23">
        <v>3.04</v>
      </c>
      <c r="P23">
        <v>4.4800000000000004</v>
      </c>
      <c r="Q23">
        <f>P23*O23</f>
        <v>13.619200000000001</v>
      </c>
    </row>
    <row r="24" spans="7:24" x14ac:dyDescent="0.25">
      <c r="O24">
        <v>1.23</v>
      </c>
      <c r="P24" s="11">
        <v>0.9</v>
      </c>
      <c r="Q24">
        <f t="shared" ref="Q24:Q31" si="21">P24*O24</f>
        <v>1.107</v>
      </c>
      <c r="R24" s="13"/>
      <c r="T24" s="11"/>
      <c r="U24" s="11"/>
      <c r="V24" s="11"/>
      <c r="W24" s="11"/>
      <c r="X24" s="11"/>
    </row>
    <row r="25" spans="7:24" x14ac:dyDescent="0.25">
      <c r="G25" t="s">
        <v>21</v>
      </c>
      <c r="J25" t="s">
        <v>26</v>
      </c>
      <c r="O25">
        <v>1.24</v>
      </c>
      <c r="P25" s="11">
        <v>1.48</v>
      </c>
      <c r="Q25">
        <f t="shared" si="21"/>
        <v>1.8351999999999999</v>
      </c>
      <c r="R25" s="14"/>
      <c r="T25" s="14"/>
      <c r="U25" s="14"/>
      <c r="V25" s="11"/>
      <c r="W25" s="11"/>
      <c r="X25" s="11"/>
    </row>
    <row r="26" spans="7:24" x14ac:dyDescent="0.25">
      <c r="G26" t="s">
        <v>22</v>
      </c>
      <c r="H26">
        <v>4550000</v>
      </c>
      <c r="J26" t="s">
        <v>27</v>
      </c>
      <c r="O26">
        <v>0.73</v>
      </c>
      <c r="P26" s="11">
        <v>0.93</v>
      </c>
      <c r="Q26">
        <f t="shared" si="21"/>
        <v>0.67890000000000006</v>
      </c>
      <c r="R26" s="11"/>
      <c r="T26" s="11"/>
      <c r="U26" s="11"/>
      <c r="V26" s="11"/>
      <c r="W26" s="11"/>
      <c r="X26" s="11"/>
    </row>
    <row r="27" spans="7:24" x14ac:dyDescent="0.25">
      <c r="G27" t="s">
        <v>23</v>
      </c>
      <c r="H27">
        <v>318500</v>
      </c>
      <c r="O27">
        <v>3.68</v>
      </c>
      <c r="P27" s="11">
        <v>2.81</v>
      </c>
      <c r="Q27">
        <f t="shared" si="21"/>
        <v>10.3408</v>
      </c>
      <c r="R27" s="11"/>
      <c r="T27" s="11"/>
      <c r="U27" s="11"/>
      <c r="V27" s="11"/>
      <c r="W27" s="11"/>
      <c r="X27" s="11"/>
    </row>
    <row r="28" spans="7:24" x14ac:dyDescent="0.25">
      <c r="G28" t="s">
        <v>24</v>
      </c>
      <c r="H28">
        <v>30000</v>
      </c>
      <c r="O28">
        <v>0.89</v>
      </c>
      <c r="P28" s="11">
        <v>2.5299999999999998</v>
      </c>
      <c r="Q28">
        <f t="shared" si="21"/>
        <v>2.2517</v>
      </c>
      <c r="R28" s="12"/>
      <c r="T28" s="12"/>
      <c r="U28" s="12"/>
      <c r="V28" s="11"/>
      <c r="W28" s="11"/>
      <c r="X28" s="11"/>
    </row>
    <row r="29" spans="7:24" x14ac:dyDescent="0.25">
      <c r="H29">
        <f>SUM(H26:H28)</f>
        <v>4898500</v>
      </c>
      <c r="O29">
        <v>1</v>
      </c>
      <c r="P29" s="11">
        <v>1</v>
      </c>
      <c r="Q29">
        <f t="shared" si="21"/>
        <v>1</v>
      </c>
      <c r="R29" s="11"/>
      <c r="T29" s="11"/>
      <c r="U29" s="11"/>
      <c r="V29" s="11"/>
      <c r="W29" s="11"/>
      <c r="X29" s="11"/>
    </row>
    <row r="30" spans="7:24" x14ac:dyDescent="0.25">
      <c r="G30" t="s">
        <v>25</v>
      </c>
      <c r="H30">
        <v>2622200</v>
      </c>
      <c r="O30">
        <v>0.2</v>
      </c>
      <c r="P30" s="11">
        <v>0.65</v>
      </c>
      <c r="Q30">
        <f t="shared" si="21"/>
        <v>0.13</v>
      </c>
      <c r="R30" s="11"/>
      <c r="T30" s="11"/>
      <c r="U30" s="11"/>
      <c r="V30" s="11"/>
      <c r="W30" s="11"/>
      <c r="X30" s="11"/>
    </row>
    <row r="31" spans="7:24" x14ac:dyDescent="0.25">
      <c r="O31">
        <v>0.2</v>
      </c>
      <c r="P31" s="11">
        <v>0.6</v>
      </c>
      <c r="Q31">
        <f t="shared" si="21"/>
        <v>0.12</v>
      </c>
      <c r="R31" s="11"/>
      <c r="T31" s="11"/>
      <c r="U31" s="11"/>
      <c r="V31" s="11"/>
      <c r="W31" s="11"/>
      <c r="X31" s="11"/>
    </row>
    <row r="32" spans="7:24" x14ac:dyDescent="0.25">
      <c r="P32" s="11"/>
      <c r="Q32" s="11">
        <f>SUM(Q23:Q31)</f>
        <v>31.082799999999999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2">
        <f>Q32*10.764</f>
        <v>334.57525919999995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9" workbookViewId="0">
      <selection activeCell="N34" sqref="N34:N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9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rent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2024-11-12T07:37:36Z</dcterms:modified>
</cp:coreProperties>
</file>