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November 2024\khushvant Singh Yadav - SBI\"/>
    </mc:Choice>
  </mc:AlternateContent>
  <xr:revisionPtr revIDLastSave="0" documentId="13_ncr:1_{71EA3020-DF8E-41E6-BC65-B1222840FE85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23" i="4" l="1"/>
  <c r="H40" i="4"/>
  <c r="Q5" i="4" l="1"/>
  <c r="V16" i="14"/>
  <c r="V15" i="14"/>
  <c r="V14" i="14"/>
  <c r="U9" i="13"/>
  <c r="H35" i="4"/>
  <c r="H34" i="4"/>
  <c r="H32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B24" i="4" s="1"/>
  <c r="C24" i="4" s="1"/>
  <c r="D24" i="4" s="1"/>
  <c r="J24" i="4"/>
  <c r="I24" i="4"/>
  <c r="E24" i="4"/>
  <c r="A24" i="4"/>
  <c r="B23" i="4"/>
  <c r="C23" i="4" s="1"/>
  <c r="D23" i="4" s="1"/>
  <c r="J23" i="4"/>
  <c r="I23" i="4"/>
  <c r="E23" i="4"/>
  <c r="A23" i="4"/>
  <c r="P22" i="4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H24" i="4" l="1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B28" i="4" s="1"/>
  <c r="C28" i="4" s="1"/>
  <c r="D28" i="4" s="1"/>
  <c r="J28" i="4"/>
  <c r="I28" i="4"/>
  <c r="E28" i="4"/>
  <c r="A28" i="4"/>
  <c r="P27" i="4"/>
  <c r="B27" i="4" s="1"/>
  <c r="C27" i="4" s="1"/>
  <c r="D27" i="4" s="1"/>
  <c r="J27" i="4"/>
  <c r="I27" i="4"/>
  <c r="E27" i="4"/>
  <c r="A27" i="4"/>
  <c r="P26" i="4"/>
  <c r="B26" i="4" s="1"/>
  <c r="C26" i="4" s="1"/>
  <c r="D26" i="4" s="1"/>
  <c r="J26" i="4"/>
  <c r="I26" i="4"/>
  <c r="E26" i="4"/>
  <c r="A26" i="4"/>
  <c r="P25" i="4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Q19" i="4"/>
  <c r="B19" i="4" s="1"/>
  <c r="C19" i="4" s="1"/>
  <c r="D19" i="4" s="1"/>
  <c r="J19" i="4"/>
  <c r="I19" i="4"/>
  <c r="E19" i="4"/>
  <c r="A19" i="4"/>
  <c r="Q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<sst xmlns="http://schemas.openxmlformats.org/spreadsheetml/2006/main" count="50" uniqueCount="44">
  <si>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</si>
  <si>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</si>
  <si>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</si>
  <si>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</si>
  <si>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</si>
  <si>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</si>
  <si>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</si>
  <si>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</si>
  <si>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</si>
  <si>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</si>
  <si>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</si>
  <si>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</si>
  <si>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</si>
  <si>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</si>
  <si>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</si>
  <si>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</si>
  <si>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</si>
  <si>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</si>
  <si>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</si>
  <si>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</si>
  <si>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</si>
  <si>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</si>
  <si>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</si>
  <si>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</si>
  <si>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</si>
  <si>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</si>
  <si>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</si>
  <si>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</si>
  <si>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</si>
  <si>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</si>
  <si>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</si>
  <si>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</si>
  <si>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</si>
  <si>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</si>
  <si>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</si>
  <si>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</si>
  <si>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</si>
  <si>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</si>
  <si>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</si>
  <si>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</si>
  <si>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RASMECCC Panvel ) -  khushvant Singh Yadav And Hemlata W/O Khushvant Singh Yadav</t>
  </si>
  <si>
    <t>As per OC</t>
  </si>
  <si>
    <t>Agree CA</t>
  </si>
  <si>
    <t xml:space="preserve">Terrace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</si>
</sst>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353665</xdr:colOff>
      <xdr:row>38</xdr:row>
      <xdr:rowOff>86684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6DF192-FFC8-497D-864D-21AAC1699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88065" cy="686848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363192</xdr:colOff>
      <xdr:row>47</xdr:row>
      <xdr:rowOff>96353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C05111A-2902-4FA6-AA35-8E4F753EC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97592" cy="790685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191718</xdr:colOff>
      <xdr:row>46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DE5CBF-A741-4D34-8D96-BE516080A8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26118" cy="86689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277455</xdr:colOff>
      <xdr:row>40</xdr:row>
      <xdr:rowOff>172464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45402F1-604B-4A96-B0A6-800858320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11855" cy="726858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11</xdr:col>
      <xdr:colOff>582042</xdr:colOff>
      <xdr:row>53</xdr:row>
      <xdr:rowOff>125065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062961-A838-40E2-B669-2E73C9419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7287642" cy="888806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239349</xdr:colOff>
      <xdr:row>39</xdr:row>
      <xdr:rowOff>134406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9EE157-7EE2-466C-A7F5-66767DF473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73749" cy="756390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277455</xdr:colOff>
      <xdr:row>41</xdr:row>
      <xdr:rowOff>58222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1C4871-8695-46D4-A752-76AAD19FA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11855" cy="767822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C1" zoomScaleNormal="100" workbookViewId="0">
      <selection activeCell="U14" sqref="U1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s="46" customFormat="1" x14ac:dyDescent="0.25">
      <c r="A3" s="44">
        <f t="shared" ref="A3:A14" si="0">N3</f>
        <v>0</v>
      </c>
      <c r="B3" s="44">
        <f t="shared" ref="B3:B14" si="1">Q3</f>
        <v>266</v>
      </c>
      <c r="C3" s="44">
        <f>B3*1.2</f>
        <v>319.2</v>
      </c>
      <c r="D3" s="44">
        <f t="shared" ref="D3:D14" si="2">C3*1.2</f>
        <v>383.03999999999996</v>
      </c>
      <c r="E3" s="45">
        <f t="shared" ref="E3:E14" si="3">R3</f>
        <v>3600000</v>
      </c>
      <c r="F3" s="44">
        <f t="shared" ref="F3:F14" si="4">ROUND((E3/B3),0)</f>
        <v>13534</v>
      </c>
      <c r="G3" s="44">
        <f t="shared" ref="G3:G14" si="5">ROUND((E3/C3),0)</f>
        <v>11278</v>
      </c>
      <c r="H3" s="44">
        <f t="shared" ref="H3:H14" si="6">ROUND((E3/D3),0)</f>
        <v>9398</v>
      </c>
      <c r="I3" s="44" t="e">
        <f>#REF!</f>
        <v>#REF!</v>
      </c>
      <c r="J3" s="44">
        <f t="shared" ref="J3:J14" si="7">S3</f>
        <v>0</v>
      </c>
      <c r="O3" s="46">
        <v>0</v>
      </c>
      <c r="P3" s="46">
        <f t="shared" ref="P3:Q14" si="8">O3/1.2</f>
        <v>0</v>
      </c>
      <c r="Q3" s="46">
        <v>266</v>
      </c>
      <c r="R3" s="47">
        <v>3600000</v>
      </c>
    </row>
    <row r="4" spans="1:20" s="46" customFormat="1" x14ac:dyDescent="0.25">
      <c r="A4" s="44">
        <f t="shared" ref="A4:A9" si="9">N4</f>
        <v>0</v>
      </c>
      <c r="B4" s="44">
        <f t="shared" ref="B4:B9" si="10">Q4</f>
        <v>471</v>
      </c>
      <c r="C4" s="44">
        <f t="shared" ref="C4:C9" si="11">B4*1.2</f>
        <v>565.19999999999993</v>
      </c>
      <c r="D4" s="44">
        <f t="shared" ref="D4:D9" si="12">C4*1.2</f>
        <v>678.2399999999999</v>
      </c>
      <c r="E4" s="45">
        <f t="shared" ref="E4:E9" si="13">R4</f>
        <v>6000000</v>
      </c>
      <c r="F4" s="44">
        <f t="shared" ref="F4:F9" si="14">ROUND((E4/B4),0)</f>
        <v>12739</v>
      </c>
      <c r="G4" s="44">
        <f t="shared" ref="G4:G9" si="15">ROUND((E4/C4),0)</f>
        <v>10616</v>
      </c>
      <c r="H4" s="44">
        <f t="shared" ref="H4:H9" si="16">ROUND((E4/D4),0)</f>
        <v>8846</v>
      </c>
      <c r="I4" s="44" t="e">
        <f>#REF!</f>
        <v>#REF!</v>
      </c>
      <c r="J4" s="44">
        <f t="shared" ref="J4:J9" si="17">S4</f>
        <v>0</v>
      </c>
      <c r="O4" s="46">
        <v>0</v>
      </c>
      <c r="P4" s="46">
        <f t="shared" ref="P4:P9" si="18">O4/1.2</f>
        <v>0</v>
      </c>
      <c r="Q4" s="46">
        <v>471</v>
      </c>
      <c r="R4" s="47">
        <v>6000000</v>
      </c>
    </row>
    <row r="5" spans="1:20" x14ac:dyDescent="0.25">
      <c r="A5" s="4">
        <f t="shared" si="9"/>
        <v>0</v>
      </c>
      <c r="B5" s="4">
        <f t="shared" si="10"/>
        <v>0</v>
      </c>
      <c r="C5" s="4">
        <f t="shared" si="11"/>
        <v>0</v>
      </c>
      <c r="D5" s="4">
        <f t="shared" si="12"/>
        <v>0</v>
      </c>
      <c r="E5" s="5">
        <f t="shared" si="13"/>
        <v>0</v>
      </c>
      <c r="F5" s="9" t="e">
        <f t="shared" si="14"/>
        <v>#DIV/0!</v>
      </c>
      <c r="G5" s="9" t="e">
        <f t="shared" si="15"/>
        <v>#DIV/0!</v>
      </c>
      <c r="H5" s="9" t="e">
        <f t="shared" si="16"/>
        <v>#DIV/0!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f t="shared" ref="Q5:Q9" si="19">P5/1.2</f>
        <v>0</v>
      </c>
      <c r="R5" s="2">
        <v>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si="19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290</v>
      </c>
      <c r="C16" s="4">
        <f>B16*1.2</f>
        <v>348</v>
      </c>
      <c r="D16" s="4">
        <f t="shared" ref="D16:D28" si="34">C16*1.2</f>
        <v>417.59999999999997</v>
      </c>
      <c r="E16" s="5">
        <f t="shared" ref="E16:E28" si="35">R16</f>
        <v>4000000</v>
      </c>
      <c r="F16" s="9">
        <f t="shared" ref="F16:F28" si="36">ROUND((E16/B16),0)</f>
        <v>13793</v>
      </c>
      <c r="G16" s="9">
        <f t="shared" ref="G16:G28" si="37">ROUND((E16/C16),0)</f>
        <v>11494</v>
      </c>
      <c r="H16" s="9">
        <f t="shared" ref="H16:H28" si="38">ROUND((E16/D16),0)</f>
        <v>9579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290</v>
      </c>
      <c r="R16" s="2">
        <v>4000000</v>
      </c>
    </row>
    <row r="17" spans="1:24" x14ac:dyDescent="0.25">
      <c r="A17" s="4">
        <f t="shared" si="32"/>
        <v>0</v>
      </c>
      <c r="B17" s="4">
        <f t="shared" si="33"/>
        <v>405</v>
      </c>
      <c r="C17" s="4">
        <f t="shared" ref="C17:C28" si="41">B17*1.2</f>
        <v>486</v>
      </c>
      <c r="D17" s="4">
        <f t="shared" si="34"/>
        <v>583.19999999999993</v>
      </c>
      <c r="E17" s="5">
        <f t="shared" si="35"/>
        <v>5250000</v>
      </c>
      <c r="F17" s="9">
        <f t="shared" si="36"/>
        <v>12963</v>
      </c>
      <c r="G17" s="9">
        <f t="shared" si="37"/>
        <v>10802</v>
      </c>
      <c r="H17" s="9">
        <f t="shared" si="38"/>
        <v>9002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405</v>
      </c>
      <c r="R17" s="2">
        <v>5250000</v>
      </c>
    </row>
    <row r="18" spans="1:24" x14ac:dyDescent="0.25">
      <c r="A18" s="4">
        <f t="shared" si="32"/>
        <v>0</v>
      </c>
      <c r="B18" s="4">
        <f t="shared" si="33"/>
        <v>800</v>
      </c>
      <c r="C18" s="4">
        <f t="shared" si="41"/>
        <v>960</v>
      </c>
      <c r="D18" s="4">
        <f t="shared" si="34"/>
        <v>1152</v>
      </c>
      <c r="E18" s="5">
        <f t="shared" si="35"/>
        <v>9500000</v>
      </c>
      <c r="F18" s="9">
        <f t="shared" si="36"/>
        <v>11875</v>
      </c>
      <c r="G18" s="9">
        <f t="shared" si="37"/>
        <v>9896</v>
      </c>
      <c r="H18" s="9">
        <f t="shared" si="38"/>
        <v>8247</v>
      </c>
      <c r="I18" s="4" t="e">
        <f>#REF!</f>
        <v>#REF!</v>
      </c>
      <c r="J18" s="4">
        <f t="shared" si="39"/>
        <v>0</v>
      </c>
      <c r="O18">
        <v>0</v>
      </c>
      <c r="P18">
        <v>960</v>
      </c>
      <c r="Q18">
        <f t="shared" si="40"/>
        <v>800</v>
      </c>
      <c r="R18" s="2">
        <v>9500000</v>
      </c>
    </row>
    <row r="19" spans="1:24" x14ac:dyDescent="0.25">
      <c r="A19" s="4">
        <f t="shared" si="32"/>
        <v>0</v>
      </c>
      <c r="B19" s="4">
        <f t="shared" si="33"/>
        <v>1307.5</v>
      </c>
      <c r="C19" s="4">
        <f t="shared" si="41"/>
        <v>1569</v>
      </c>
      <c r="D19" s="4">
        <f t="shared" si="34"/>
        <v>1882.8</v>
      </c>
      <c r="E19" s="5">
        <f t="shared" si="35"/>
        <v>12500000</v>
      </c>
      <c r="F19" s="9">
        <f t="shared" si="36"/>
        <v>9560</v>
      </c>
      <c r="G19" s="9">
        <f t="shared" si="37"/>
        <v>7967</v>
      </c>
      <c r="H19" s="9">
        <f t="shared" si="38"/>
        <v>6639</v>
      </c>
      <c r="I19" s="4" t="e">
        <f>#REF!</f>
        <v>#REF!</v>
      </c>
      <c r="J19" s="4">
        <f t="shared" si="39"/>
        <v>0</v>
      </c>
      <c r="O19">
        <v>0</v>
      </c>
      <c r="P19">
        <v>1569</v>
      </c>
      <c r="Q19">
        <f t="shared" si="40"/>
        <v>1307.5</v>
      </c>
      <c r="R19" s="2">
        <v>12500000</v>
      </c>
    </row>
    <row r="20" spans="1:24" x14ac:dyDescent="0.25">
      <c r="A20" s="4">
        <f t="shared" si="32"/>
        <v>0</v>
      </c>
      <c r="B20" s="4">
        <f t="shared" si="33"/>
        <v>460</v>
      </c>
      <c r="C20" s="4">
        <f t="shared" si="41"/>
        <v>552</v>
      </c>
      <c r="D20" s="4">
        <f t="shared" si="34"/>
        <v>662.4</v>
      </c>
      <c r="E20" s="5">
        <f t="shared" si="35"/>
        <v>6000000</v>
      </c>
      <c r="F20" s="9">
        <f t="shared" si="36"/>
        <v>13043</v>
      </c>
      <c r="G20" s="9">
        <f t="shared" si="37"/>
        <v>10870</v>
      </c>
      <c r="H20" s="9">
        <f t="shared" si="38"/>
        <v>9058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460</v>
      </c>
      <c r="R20" s="2">
        <v>6000000</v>
      </c>
    </row>
    <row r="21" spans="1:24" x14ac:dyDescent="0.25">
      <c r="A21" s="4">
        <f t="shared" si="32"/>
        <v>0</v>
      </c>
      <c r="B21" s="4">
        <f t="shared" si="33"/>
        <v>445</v>
      </c>
      <c r="C21" s="4">
        <f t="shared" si="41"/>
        <v>534</v>
      </c>
      <c r="D21" s="4">
        <f t="shared" si="34"/>
        <v>640.79999999999995</v>
      </c>
      <c r="E21" s="5">
        <f t="shared" si="35"/>
        <v>6100000</v>
      </c>
      <c r="F21" s="9">
        <f t="shared" si="36"/>
        <v>13708</v>
      </c>
      <c r="G21" s="9">
        <f t="shared" si="37"/>
        <v>11423</v>
      </c>
      <c r="H21" s="9">
        <f t="shared" si="38"/>
        <v>9519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v>445</v>
      </c>
      <c r="R21" s="2">
        <v>6100000</v>
      </c>
    </row>
    <row r="22" spans="1:24" x14ac:dyDescent="0.25">
      <c r="A22" s="4">
        <f t="shared" ref="A22:A24" si="42">N22</f>
        <v>0</v>
      </c>
      <c r="B22" s="4">
        <f t="shared" ref="B22:B24" si="43">Q22</f>
        <v>345</v>
      </c>
      <c r="C22" s="4">
        <f t="shared" ref="C22:C24" si="44">B22*1.2</f>
        <v>414</v>
      </c>
      <c r="D22" s="4">
        <f t="shared" ref="D22:D24" si="45">C22*1.2</f>
        <v>496.79999999999995</v>
      </c>
      <c r="E22" s="5">
        <f t="shared" ref="E22:E24" si="46">R22</f>
        <v>6400000</v>
      </c>
      <c r="F22" s="9">
        <f t="shared" ref="F22:F24" si="47">ROUND((E22/B22),0)</f>
        <v>18551</v>
      </c>
      <c r="G22" s="9">
        <f t="shared" ref="G22:G24" si="48">ROUND((E22/C22),0)</f>
        <v>15459</v>
      </c>
      <c r="H22" s="9">
        <f t="shared" ref="H22:H24" si="49">ROUND((E22/D22),0)</f>
        <v>12882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v>345</v>
      </c>
      <c r="R22" s="2">
        <v>6400000</v>
      </c>
    </row>
    <row r="23" spans="1:24" x14ac:dyDescent="0.25">
      <c r="A23" s="4">
        <f t="shared" si="42"/>
        <v>0</v>
      </c>
      <c r="B23" s="4">
        <f t="shared" si="43"/>
        <v>700</v>
      </c>
      <c r="C23" s="4">
        <f t="shared" si="44"/>
        <v>840</v>
      </c>
      <c r="D23" s="4">
        <f t="shared" si="45"/>
        <v>1008</v>
      </c>
      <c r="E23" s="5">
        <f t="shared" si="46"/>
        <v>9600000</v>
      </c>
      <c r="F23" s="9">
        <f t="shared" si="47"/>
        <v>13714</v>
      </c>
      <c r="G23" s="9">
        <f t="shared" si="48"/>
        <v>11429</v>
      </c>
      <c r="H23" s="9">
        <f t="shared" si="49"/>
        <v>9524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v>700</v>
      </c>
      <c r="R23" s="2">
        <v>9600000</v>
      </c>
    </row>
    <row r="24" spans="1:24" x14ac:dyDescent="0.25">
      <c r="A24" s="4">
        <f t="shared" si="42"/>
        <v>0</v>
      </c>
      <c r="B24" s="4">
        <f t="shared" si="43"/>
        <v>460</v>
      </c>
      <c r="C24" s="4">
        <f t="shared" si="44"/>
        <v>552</v>
      </c>
      <c r="D24" s="4">
        <f t="shared" si="45"/>
        <v>662.4</v>
      </c>
      <c r="E24" s="5">
        <f t="shared" si="46"/>
        <v>6000000</v>
      </c>
      <c r="F24" s="9">
        <f t="shared" si="47"/>
        <v>13043</v>
      </c>
      <c r="G24" s="9">
        <f t="shared" si="48"/>
        <v>10870</v>
      </c>
      <c r="H24" s="9">
        <f t="shared" si="49"/>
        <v>9058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v>460</v>
      </c>
      <c r="R24" s="2">
        <v>6000000</v>
      </c>
    </row>
    <row r="25" spans="1:24" x14ac:dyDescent="0.25">
      <c r="A25" s="4">
        <f t="shared" si="32"/>
        <v>0</v>
      </c>
      <c r="B25" s="4">
        <f t="shared" si="33"/>
        <v>315</v>
      </c>
      <c r="C25" s="4">
        <f t="shared" si="41"/>
        <v>378</v>
      </c>
      <c r="D25" s="4">
        <f t="shared" si="34"/>
        <v>453.59999999999997</v>
      </c>
      <c r="E25" s="5">
        <f t="shared" si="35"/>
        <v>4500000</v>
      </c>
      <c r="F25" s="9">
        <f t="shared" si="36"/>
        <v>14286</v>
      </c>
      <c r="G25" s="9">
        <f t="shared" si="37"/>
        <v>11905</v>
      </c>
      <c r="H25" s="9">
        <f t="shared" si="38"/>
        <v>9921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v>315</v>
      </c>
      <c r="R25" s="2">
        <v>4500000</v>
      </c>
    </row>
    <row r="26" spans="1:24" x14ac:dyDescent="0.25">
      <c r="A26" s="4">
        <f t="shared" si="32"/>
        <v>0</v>
      </c>
      <c r="B26" s="4">
        <f t="shared" si="33"/>
        <v>450</v>
      </c>
      <c r="C26" s="4">
        <f t="shared" si="41"/>
        <v>540</v>
      </c>
      <c r="D26" s="4">
        <f t="shared" si="34"/>
        <v>648</v>
      </c>
      <c r="E26" s="5">
        <f t="shared" si="35"/>
        <v>6300000</v>
      </c>
      <c r="F26" s="9">
        <f t="shared" si="36"/>
        <v>14000</v>
      </c>
      <c r="G26" s="9">
        <f t="shared" si="37"/>
        <v>11667</v>
      </c>
      <c r="H26" s="9">
        <f t="shared" si="38"/>
        <v>9722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v>450</v>
      </c>
      <c r="R26" s="2">
        <v>6300000</v>
      </c>
    </row>
    <row r="27" spans="1:24" s="46" customFormat="1" x14ac:dyDescent="0.25">
      <c r="A27" s="44">
        <f t="shared" si="32"/>
        <v>0</v>
      </c>
      <c r="B27" s="44">
        <f t="shared" si="33"/>
        <v>850</v>
      </c>
      <c r="C27" s="44">
        <f t="shared" si="41"/>
        <v>1020</v>
      </c>
      <c r="D27" s="44">
        <f t="shared" si="34"/>
        <v>1224</v>
      </c>
      <c r="E27" s="45">
        <f t="shared" si="35"/>
        <v>13500000</v>
      </c>
      <c r="F27" s="44">
        <f t="shared" si="36"/>
        <v>15882</v>
      </c>
      <c r="G27" s="44">
        <f t="shared" si="37"/>
        <v>13235</v>
      </c>
      <c r="H27" s="44">
        <f t="shared" si="38"/>
        <v>11029</v>
      </c>
      <c r="I27" s="44" t="e">
        <f>#REF!</f>
        <v>#REF!</v>
      </c>
      <c r="J27" s="44">
        <f t="shared" si="39"/>
        <v>0</v>
      </c>
      <c r="O27" s="46">
        <v>0</v>
      </c>
      <c r="P27" s="46">
        <f t="shared" si="40"/>
        <v>0</v>
      </c>
      <c r="Q27" s="46">
        <v>850</v>
      </c>
      <c r="R27" s="47">
        <v>13500000</v>
      </c>
    </row>
    <row r="28" spans="1:24" s="46" customFormat="1" x14ac:dyDescent="0.25">
      <c r="A28" s="44">
        <f t="shared" si="32"/>
        <v>0</v>
      </c>
      <c r="B28" s="44">
        <f t="shared" si="33"/>
        <v>400</v>
      </c>
      <c r="C28" s="44">
        <f t="shared" si="41"/>
        <v>480</v>
      </c>
      <c r="D28" s="44">
        <f t="shared" si="34"/>
        <v>576</v>
      </c>
      <c r="E28" s="45">
        <f t="shared" si="35"/>
        <v>6900000</v>
      </c>
      <c r="F28" s="44">
        <f t="shared" si="36"/>
        <v>17250</v>
      </c>
      <c r="G28" s="44">
        <f t="shared" si="37"/>
        <v>14375</v>
      </c>
      <c r="H28" s="44">
        <f t="shared" si="38"/>
        <v>11979</v>
      </c>
      <c r="I28" s="44" t="e">
        <f>#REF!</f>
        <v>#REF!</v>
      </c>
      <c r="J28" s="44">
        <f t="shared" si="39"/>
        <v>0</v>
      </c>
      <c r="O28" s="46">
        <v>0</v>
      </c>
      <c r="P28" s="46">
        <f t="shared" si="40"/>
        <v>0</v>
      </c>
      <c r="Q28" s="46">
        <v>400</v>
      </c>
      <c r="R28" s="47">
        <v>6900000</v>
      </c>
    </row>
    <row r="29" spans="1:24" ht="15.75" x14ac:dyDescent="0.25">
      <c r="U29" s="17" t="s">
        <v>13</v>
      </c>
      <c r="V29" s="18"/>
      <c r="W29" s="19">
        <v>15800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13300</v>
      </c>
      <c r="X31" s="22"/>
    </row>
    <row r="32" spans="1:24" ht="15.75" x14ac:dyDescent="0.25">
      <c r="F32" s="7" t="s">
        <v>42</v>
      </c>
      <c r="G32" s="6">
        <v>26.015000000000001</v>
      </c>
      <c r="H32" s="6">
        <f>G32*10.764</f>
        <v>280.02546000000001</v>
      </c>
      <c r="S32" s="10"/>
      <c r="T32" s="10"/>
      <c r="U32" s="17" t="s">
        <v>16</v>
      </c>
      <c r="V32" s="18"/>
      <c r="W32" s="19">
        <f>W30</f>
        <v>2500</v>
      </c>
      <c r="X32" s="22"/>
    </row>
    <row r="33" spans="6:25" ht="15.75" x14ac:dyDescent="0.25">
      <c r="S33" s="10"/>
      <c r="T33" s="10"/>
      <c r="U33" s="17" t="s">
        <v>17</v>
      </c>
      <c r="V33" s="23"/>
      <c r="W33" s="24">
        <f>X33-X34</f>
        <v>7</v>
      </c>
      <c r="X33" s="25">
        <v>2024</v>
      </c>
    </row>
    <row r="34" spans="6:25" ht="15.75" x14ac:dyDescent="0.25">
      <c r="F34" s="7" t="s">
        <v>43</v>
      </c>
      <c r="G34">
        <v>3.3130000000000002</v>
      </c>
      <c r="H34" s="6">
        <f>G34*10.764</f>
        <v>35.661132000000002</v>
      </c>
      <c r="S34" s="10"/>
      <c r="T34" s="10"/>
      <c r="U34" s="17" t="s">
        <v>18</v>
      </c>
      <c r="V34" s="23"/>
      <c r="W34" s="24">
        <f>W35-W33</f>
        <v>53</v>
      </c>
      <c r="X34" s="31">
        <v>2017</v>
      </c>
      <c r="Y34" t="s">
        <v>41</v>
      </c>
    </row>
    <row r="35" spans="6:25" ht="15.75" x14ac:dyDescent="0.25">
      <c r="H35">
        <f>H32+H34</f>
        <v>315.68659200000002</v>
      </c>
      <c r="S35" s="10"/>
      <c r="T35" s="10"/>
      <c r="U35" s="17" t="s">
        <v>19</v>
      </c>
      <c r="V35" s="23"/>
      <c r="W35" s="24">
        <v>60</v>
      </c>
      <c r="X35" s="24"/>
    </row>
    <row r="36" spans="6:25" ht="39" customHeight="1" x14ac:dyDescent="0.25">
      <c r="P36" s="42" t="s">
        <v>40</v>
      </c>
      <c r="Q36" s="42"/>
      <c r="R36" s="42"/>
      <c r="S36" s="42"/>
      <c r="T36" s="43"/>
      <c r="U36" s="21" t="s">
        <v>20</v>
      </c>
      <c r="V36" s="23"/>
      <c r="W36" s="24">
        <f>90*W33/W35</f>
        <v>10.5</v>
      </c>
      <c r="X36" s="24"/>
    </row>
    <row r="37" spans="6:25" ht="15.75" x14ac:dyDescent="0.25">
      <c r="U37" s="17"/>
      <c r="V37" s="26"/>
      <c r="W37" s="27">
        <f>W36%</f>
        <v>0.105</v>
      </c>
      <c r="X37" s="27"/>
    </row>
    <row r="38" spans="6:25" ht="15.75" x14ac:dyDescent="0.25">
      <c r="H38">
        <v>335</v>
      </c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262.5</v>
      </c>
      <c r="X38" s="22"/>
    </row>
    <row r="39" spans="6:25" ht="15.75" x14ac:dyDescent="0.25">
      <c r="H39">
        <v>38</v>
      </c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2237.5</v>
      </c>
      <c r="X39" s="22"/>
    </row>
    <row r="40" spans="6:25" ht="15.75" x14ac:dyDescent="0.25">
      <c r="H40">
        <f>H38+H39</f>
        <v>373</v>
      </c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13300</v>
      </c>
      <c r="X40" s="22"/>
    </row>
    <row r="41" spans="6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6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15537.5</v>
      </c>
      <c r="X42" s="22"/>
    </row>
    <row r="43" spans="6:25" ht="15.75" x14ac:dyDescent="0.25">
      <c r="S43" s="10"/>
      <c r="T43" s="10"/>
      <c r="U43" s="23"/>
      <c r="V43" s="23"/>
      <c r="W43" s="24"/>
      <c r="X43" s="24"/>
    </row>
    <row r="44" spans="6:25" ht="15.75" x14ac:dyDescent="0.25">
      <c r="S44" s="10"/>
      <c r="T44" s="10"/>
      <c r="U44" s="28" t="s">
        <v>38</v>
      </c>
      <c r="V44" s="30"/>
      <c r="W44" s="25">
        <v>316</v>
      </c>
      <c r="X44" s="24"/>
    </row>
    <row r="45" spans="6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4909850</v>
      </c>
      <c r="X45" s="33"/>
    </row>
    <row r="46" spans="6:25" ht="15.75" x14ac:dyDescent="0.25">
      <c r="S46" s="11"/>
      <c r="T46" s="10"/>
      <c r="U46" s="17" t="s">
        <v>25</v>
      </c>
      <c r="V46" s="23"/>
      <c r="W46" s="34">
        <f>W45*0.98</f>
        <v>4811653</v>
      </c>
      <c r="X46" s="35"/>
    </row>
    <row r="47" spans="6:25" ht="15.75" x14ac:dyDescent="0.25">
      <c r="S47" s="10"/>
      <c r="T47" s="10"/>
      <c r="U47" s="17" t="s">
        <v>26</v>
      </c>
      <c r="V47" s="23"/>
      <c r="W47" s="34">
        <f>W45*0.8</f>
        <v>3927880</v>
      </c>
      <c r="X47" s="34"/>
    </row>
    <row r="48" spans="6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790000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10228.854166666666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9:V44"/>
  <sheetViews>
    <sheetView zoomScaleNormal="100" workbookViewId="0">
      <selection activeCell="V13" sqref="V13"/>
    </sheetView>
  </sheetViews>
  <sheetFormatPr defaultRowHeight="15" x14ac:dyDescent="0.25"/>
  <cols>
    <col min="22" max="22" width="15" customWidth="1"/>
  </cols>
  <sheetData>
    <row r="9" spans="20:22" x14ac:dyDescent="0.25">
      <c r="T9">
        <v>24.713000000000001</v>
      </c>
      <c r="U9">
        <f>T9*10.764</f>
        <v>266.01073200000002</v>
      </c>
    </row>
    <row r="12" spans="20:22" x14ac:dyDescent="0.25">
      <c r="V12">
        <v>3600000</v>
      </c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U14:V16"/>
  <sheetViews>
    <sheetView topLeftCell="A6" workbookViewId="0">
      <selection activeCell="U23" sqref="U23"/>
    </sheetView>
  </sheetViews>
  <sheetFormatPr defaultRowHeight="15" x14ac:dyDescent="0.25"/>
  <sheetData>
    <row r="14" spans="21:22" x14ac:dyDescent="0.25">
      <c r="U14">
        <v>38.639000000000003</v>
      </c>
      <c r="V14">
        <f>U14*10.764</f>
        <v>415.91019599999998</v>
      </c>
    </row>
    <row r="15" spans="21:22" x14ac:dyDescent="0.25">
      <c r="U15">
        <v>5.09</v>
      </c>
      <c r="V15">
        <f>U15*10.764</f>
        <v>54.788759999999996</v>
      </c>
    </row>
    <row r="16" spans="21:22" x14ac:dyDescent="0.25">
      <c r="V16">
        <f>SUM(V14:V15)</f>
        <v>470.69895599999995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Q13" sqref="Q13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0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Y16" sqref="Y15:Y1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T13" sqref="T13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2024-11-09T07:17:30Z</dcterms:modified>
</cp:coreProperties>
</file>