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orivali West Shimpoli Road\Mayurchandra Mistry\"/>
    </mc:Choice>
  </mc:AlternateContent>
  <xr:revisionPtr revIDLastSave="0" documentId="13_ncr:1_{0D718199-6C26-4BC8-AF41-58D78218CE4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38" i="4" l="1"/>
  <c r="R38" i="4"/>
  <c r="R36" i="4"/>
  <c r="R31" i="4"/>
  <c r="R23" i="4"/>
  <c r="R24" i="4"/>
  <c r="R25" i="4"/>
  <c r="R26" i="4"/>
  <c r="R27" i="4"/>
  <c r="R28" i="4"/>
  <c r="R29" i="4"/>
  <c r="R30" i="4"/>
  <c r="R32" i="4"/>
  <c r="R33" i="4"/>
  <c r="R34" i="4"/>
  <c r="R35" i="4"/>
  <c r="R22" i="4"/>
  <c r="U10" i="4" l="1"/>
  <c r="P10" i="4"/>
  <c r="P9" i="4"/>
  <c r="Q8" i="4"/>
  <c r="H20" i="4"/>
  <c r="E20" i="4"/>
  <c r="E21" i="4" s="1"/>
  <c r="E18" i="4"/>
  <c r="I18" i="4"/>
  <c r="P12" i="4" l="1"/>
  <c r="Q11" i="4"/>
  <c r="Q10" i="4"/>
  <c r="Q9" i="4"/>
  <c r="P8" i="4"/>
  <c r="Q7" i="4"/>
  <c r="Q6" i="4"/>
  <c r="P5" i="4"/>
  <c r="P4" i="4"/>
  <c r="P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<sst xmlns="http://schemas.openxmlformats.org/spreadsheetml/2006/main" count="30" uniqueCount="27">
  <si>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</si>
  <si>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</si>
  <si>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</si>
  <si>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</si>
  <si>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</si>
  <si>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</si>
  <si>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</si>
  <si>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</si>
  <si>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</si>
  <si>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</si>
  <si>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</si>
  <si>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</si>
  <si>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</si>
  <si>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l Flat No. 402, 4th Floor, Wing - A, Sanghvi Exotica, Village - Dahisar, </t>
  </si>
  <si>
    <t>OC  - 2012</t>
  </si>
  <si>
    <t>agreement  - 2010</t>
  </si>
  <si>
    <t>av</t>
  </si>
  <si>
    <t>mv</t>
  </si>
  <si>
    <t>ca</t>
  </si>
  <si>
    <t>rate</t>
  </si>
  <si>
    <t>fmv</t>
  </si>
  <si>
    <t>soldout</t>
  </si>
  <si>
    <t>12.01.24</t>
  </si>
  <si>
    <t>12.04.23</t>
  </si>
  <si>
    <t>23.02.23</t>
  </si>
  <si>
    <t>LS - 1.10 cr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</si>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</sst>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59499</xdr:colOff>
      <xdr:row>17</xdr:row>
      <xdr:rowOff>9525</xdr:rowOff>
    </xdr:from>
    <xdr:to>
      <xdr:col>29</xdr:col>
      <xdr:colOff>105884</xdr:colOff>
      <xdr:row>47</xdr:row>
      <xdr:rowOff>105940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37E4A-9FF7-47D0-A8A0-947CC097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37124" y="3819525"/>
          <a:ext cx="5532785" cy="58114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70E3B-955C-49E5-86F7-E74A942E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B1E4F-FFF4-41B6-BA80-29A1107D4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6880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267928</xdr:colOff>
      <xdr:row>47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1A4EB-EF83-4C6B-97FB-7264F1629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023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67870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A7700F-8C38-4E22-83EA-7D7080DC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1240C-72CA-4CCF-8046-C0525E06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20FE2-5956-4CDE-BBAA-DE95001F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1D67A-E0C3-480E-8729-47AD3C75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E7670-BE14-4460-8F91-1CA6B80B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9A0E83-E662-48FE-96DA-3E8136BE8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D32B5-4718-4D3B-AB84-FF0E0E67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24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77EEFF-D83C-41D4-A194-944B961D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D3" zoomScaleNormal="100" workbookViewId="0">
      <selection activeCell="T39" sqref="T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475.69444444444451</v>
      </c>
      <c r="C2" s="4">
        <f>B2*1.2</f>
        <v>570.83333333333337</v>
      </c>
      <c r="D2" s="4">
        <f t="shared" ref="D2:D13" si="2">C2*1.2</f>
        <v>685</v>
      </c>
      <c r="E2" s="5">
        <f t="shared" ref="E2:E13" si="3">R2</f>
        <v>7465000</v>
      </c>
      <c r="F2" s="10">
        <f t="shared" ref="F2:F13" si="4">ROUND((E2/B2),0)</f>
        <v>15693</v>
      </c>
      <c r="G2" s="10">
        <f t="shared" ref="G2:G13" si="5">ROUND((E2/C2),0)</f>
        <v>13077</v>
      </c>
      <c r="H2" s="10">
        <f t="shared" ref="H2:H13" si="6">ROUND((E2/D2),0)</f>
        <v>10898</v>
      </c>
      <c r="I2" s="4" t="e">
        <f>#REF!</f>
        <v>#REF!</v>
      </c>
      <c r="J2" s="4">
        <f t="shared" ref="J2:J13" si="7">S2</f>
        <v>0</v>
      </c>
      <c r="O2">
        <v>685</v>
      </c>
      <c r="P2">
        <f t="shared" ref="P2:P12" si="8">O2/1.2</f>
        <v>570.83333333333337</v>
      </c>
      <c r="Q2">
        <f t="shared" ref="Q2:Q11" si="9">P2/1.2</f>
        <v>475.69444444444451</v>
      </c>
      <c r="R2" s="2">
        <v>7465000</v>
      </c>
      <c r="S2" s="8"/>
      <c r="T2" s="8"/>
    </row>
    <row r="3" spans="1:21" x14ac:dyDescent="0.25">
      <c r="A3" s="4">
        <f t="shared" si="0"/>
        <v>0</v>
      </c>
      <c r="B3" s="4">
        <f t="shared" si="1"/>
        <v>584</v>
      </c>
      <c r="C3" s="4">
        <f t="shared" ref="C3:C15" si="10">B3*1.2</f>
        <v>700.8</v>
      </c>
      <c r="D3" s="4">
        <f t="shared" si="2"/>
        <v>840.95999999999992</v>
      </c>
      <c r="E3" s="16">
        <f t="shared" si="3"/>
        <v>19000000</v>
      </c>
      <c r="F3" s="10">
        <f t="shared" si="4"/>
        <v>32534</v>
      </c>
      <c r="G3" s="10">
        <f t="shared" si="5"/>
        <v>27112</v>
      </c>
      <c r="H3" s="10">
        <f t="shared" si="6"/>
        <v>22593</v>
      </c>
      <c r="I3" s="10" t="e">
        <f>#REF!</f>
        <v>#REF!</v>
      </c>
      <c r="J3" s="10" t="str">
        <f t="shared" si="7"/>
        <v>soldout</v>
      </c>
      <c r="K3" s="8"/>
      <c r="L3" s="8"/>
      <c r="M3" s="8"/>
      <c r="N3" s="8"/>
      <c r="O3" s="8">
        <v>0</v>
      </c>
      <c r="P3">
        <f t="shared" si="8"/>
        <v>0</v>
      </c>
      <c r="Q3" s="11">
        <v>584</v>
      </c>
      <c r="R3" s="15">
        <v>19000000</v>
      </c>
      <c r="S3" s="11" t="s">
        <v>21</v>
      </c>
      <c r="T3" s="8"/>
    </row>
    <row r="4" spans="1:21" x14ac:dyDescent="0.25">
      <c r="A4" s="4">
        <f t="shared" si="0"/>
        <v>0</v>
      </c>
      <c r="B4" s="4">
        <f t="shared" si="1"/>
        <v>550</v>
      </c>
      <c r="C4" s="4">
        <f t="shared" si="10"/>
        <v>660</v>
      </c>
      <c r="D4" s="4">
        <f t="shared" si="2"/>
        <v>792</v>
      </c>
      <c r="E4" s="16">
        <f t="shared" si="3"/>
        <v>13000000</v>
      </c>
      <c r="F4" s="10">
        <f t="shared" si="4"/>
        <v>23636</v>
      </c>
      <c r="G4" s="10">
        <f t="shared" si="5"/>
        <v>19697</v>
      </c>
      <c r="H4" s="10">
        <f t="shared" si="6"/>
        <v>16414</v>
      </c>
      <c r="I4" s="10" t="e">
        <f>#REF!</f>
        <v>#REF!</v>
      </c>
      <c r="J4" s="10">
        <f t="shared" si="7"/>
        <v>0</v>
      </c>
      <c r="K4" s="8"/>
      <c r="L4" s="8"/>
      <c r="M4" s="8"/>
      <c r="N4" s="8"/>
      <c r="O4" s="8">
        <v>0</v>
      </c>
      <c r="P4">
        <f t="shared" si="8"/>
        <v>0</v>
      </c>
      <c r="Q4">
        <v>550</v>
      </c>
      <c r="R4" s="2">
        <v>13000000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648</v>
      </c>
      <c r="C5" s="4">
        <f t="shared" si="10"/>
        <v>777.6</v>
      </c>
      <c r="D5" s="4">
        <f t="shared" si="2"/>
        <v>933.12</v>
      </c>
      <c r="E5" s="16">
        <f t="shared" si="3"/>
        <v>17500000</v>
      </c>
      <c r="F5" s="14">
        <f t="shared" si="4"/>
        <v>27006</v>
      </c>
      <c r="G5" s="10">
        <f t="shared" si="5"/>
        <v>22505</v>
      </c>
      <c r="H5" s="10">
        <f t="shared" si="6"/>
        <v>18754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 s="8">
        <v>0</v>
      </c>
      <c r="P5">
        <f t="shared" si="8"/>
        <v>0</v>
      </c>
      <c r="Q5">
        <v>648</v>
      </c>
      <c r="R5" s="2">
        <v>17500000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500</v>
      </c>
      <c r="C6" s="4">
        <f t="shared" si="10"/>
        <v>600</v>
      </c>
      <c r="D6" s="4">
        <f t="shared" si="2"/>
        <v>720</v>
      </c>
      <c r="E6" s="16">
        <f t="shared" si="3"/>
        <v>9500000</v>
      </c>
      <c r="F6" s="10">
        <f t="shared" si="4"/>
        <v>19000</v>
      </c>
      <c r="G6" s="10">
        <f t="shared" si="5"/>
        <v>15833</v>
      </c>
      <c r="H6" s="10">
        <f t="shared" si="6"/>
        <v>13194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>
        <v>600</v>
      </c>
      <c r="Q6">
        <f t="shared" si="9"/>
        <v>500</v>
      </c>
      <c r="R6" s="2">
        <v>9500000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472.5</v>
      </c>
      <c r="C7" s="4">
        <f t="shared" si="10"/>
        <v>567</v>
      </c>
      <c r="D7" s="4">
        <f t="shared" si="2"/>
        <v>680.4</v>
      </c>
      <c r="E7" s="16">
        <f t="shared" si="3"/>
        <v>9900000</v>
      </c>
      <c r="F7" s="10">
        <f t="shared" si="4"/>
        <v>20952</v>
      </c>
      <c r="G7" s="10">
        <f t="shared" si="5"/>
        <v>17460</v>
      </c>
      <c r="H7" s="10">
        <f t="shared" si="6"/>
        <v>14550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 s="8">
        <v>0</v>
      </c>
      <c r="P7">
        <v>567</v>
      </c>
      <c r="Q7">
        <f t="shared" si="9"/>
        <v>472.5</v>
      </c>
      <c r="R7" s="2">
        <v>9900000</v>
      </c>
      <c r="S7" s="8"/>
      <c r="T7" s="8"/>
    </row>
    <row r="8" spans="1:21" x14ac:dyDescent="0.25">
      <c r="A8" s="4">
        <f t="shared" si="0"/>
        <v>0</v>
      </c>
      <c r="B8" s="4">
        <f t="shared" si="1"/>
        <v>432.92807999999997</v>
      </c>
      <c r="C8" s="4">
        <f t="shared" si="10"/>
        <v>519.51369599999998</v>
      </c>
      <c r="D8" s="4">
        <f t="shared" si="2"/>
        <v>623.41643519999991</v>
      </c>
      <c r="E8" s="16">
        <f t="shared" si="3"/>
        <v>7000000</v>
      </c>
      <c r="F8" s="10">
        <f t="shared" si="4"/>
        <v>16169</v>
      </c>
      <c r="G8" s="10">
        <f t="shared" si="5"/>
        <v>13474</v>
      </c>
      <c r="H8" s="10">
        <f t="shared" si="6"/>
        <v>11228</v>
      </c>
      <c r="I8" s="10" t="e">
        <f>#REF!</f>
        <v>#REF!</v>
      </c>
      <c r="J8" s="10" t="str">
        <f t="shared" si="7"/>
        <v>12.01.24</v>
      </c>
      <c r="K8" s="8"/>
      <c r="L8" s="8"/>
      <c r="M8" s="8"/>
      <c r="N8" s="8"/>
      <c r="O8" s="8">
        <v>0</v>
      </c>
      <c r="P8">
        <f t="shared" si="8"/>
        <v>0</v>
      </c>
      <c r="Q8">
        <f>40.22*10.764</f>
        <v>432.92807999999997</v>
      </c>
      <c r="R8" s="2">
        <v>7000000</v>
      </c>
      <c r="S8" s="8" t="s">
        <v>22</v>
      </c>
      <c r="T8" s="8"/>
    </row>
    <row r="9" spans="1:21" x14ac:dyDescent="0.25">
      <c r="A9" s="4">
        <f t="shared" si="0"/>
        <v>0</v>
      </c>
      <c r="B9" s="4">
        <f t="shared" si="1"/>
        <v>586.90710000000013</v>
      </c>
      <c r="C9" s="4">
        <f t="shared" si="10"/>
        <v>704.28852000000018</v>
      </c>
      <c r="D9" s="4">
        <f t="shared" si="2"/>
        <v>845.14622400000019</v>
      </c>
      <c r="E9" s="16">
        <f t="shared" si="3"/>
        <v>18150000</v>
      </c>
      <c r="F9" s="10">
        <f t="shared" si="4"/>
        <v>30925</v>
      </c>
      <c r="G9" s="10">
        <f t="shared" si="5"/>
        <v>25771</v>
      </c>
      <c r="H9" s="10">
        <f t="shared" si="6"/>
        <v>21476</v>
      </c>
      <c r="I9" s="10" t="e">
        <f>#REF!</f>
        <v>#REF!</v>
      </c>
      <c r="J9" s="10" t="str">
        <f t="shared" si="7"/>
        <v>12.04.23</v>
      </c>
      <c r="K9" s="8"/>
      <c r="L9" s="8"/>
      <c r="M9" s="8"/>
      <c r="N9" s="8"/>
      <c r="O9" s="8">
        <v>0</v>
      </c>
      <c r="P9">
        <f>65.43*10.764</f>
        <v>704.28852000000006</v>
      </c>
      <c r="Q9">
        <f t="shared" si="9"/>
        <v>586.90710000000013</v>
      </c>
      <c r="R9" s="2">
        <v>18150000</v>
      </c>
      <c r="S9" s="8" t="s">
        <v>23</v>
      </c>
      <c r="T9" s="8"/>
    </row>
    <row r="10" spans="1:21" x14ac:dyDescent="0.25">
      <c r="A10" s="4">
        <f t="shared" si="0"/>
        <v>0</v>
      </c>
      <c r="B10" s="4">
        <f t="shared" si="1"/>
        <v>400.959</v>
      </c>
      <c r="C10" s="4">
        <f t="shared" si="10"/>
        <v>481.1508</v>
      </c>
      <c r="D10" s="4">
        <f t="shared" si="2"/>
        <v>577.38095999999996</v>
      </c>
      <c r="E10" s="16">
        <f t="shared" si="3"/>
        <v>9000000</v>
      </c>
      <c r="F10" s="14">
        <f t="shared" si="4"/>
        <v>22446</v>
      </c>
      <c r="G10" s="10">
        <f t="shared" si="5"/>
        <v>18705</v>
      </c>
      <c r="H10" s="10">
        <f t="shared" si="6"/>
        <v>15588</v>
      </c>
      <c r="I10" s="10" t="e">
        <f>#REF!</f>
        <v>#REF!</v>
      </c>
      <c r="J10" s="10" t="str">
        <f t="shared" si="7"/>
        <v>23.02.23</v>
      </c>
      <c r="K10" s="8"/>
      <c r="L10" s="8"/>
      <c r="M10" s="8"/>
      <c r="N10" s="8"/>
      <c r="O10" s="8">
        <v>0</v>
      </c>
      <c r="P10">
        <f>44.7*10.764</f>
        <v>481.1508</v>
      </c>
      <c r="Q10">
        <f t="shared" si="9"/>
        <v>400.959</v>
      </c>
      <c r="R10" s="2">
        <v>9000000</v>
      </c>
      <c r="S10" s="8" t="s">
        <v>24</v>
      </c>
      <c r="T10" s="8"/>
      <c r="U10">
        <f>F10*1.2</f>
        <v>26935.200000000001</v>
      </c>
    </row>
    <row r="11" spans="1:21" x14ac:dyDescent="0.25">
      <c r="A11" s="4">
        <f t="shared" si="0"/>
        <v>0</v>
      </c>
      <c r="B11" s="4">
        <f t="shared" si="1"/>
        <v>625</v>
      </c>
      <c r="C11" s="4">
        <f t="shared" si="10"/>
        <v>750</v>
      </c>
      <c r="D11" s="4">
        <f t="shared" si="2"/>
        <v>900</v>
      </c>
      <c r="E11" s="16">
        <f t="shared" si="3"/>
        <v>17500000</v>
      </c>
      <c r="F11" s="10">
        <f t="shared" si="4"/>
        <v>28000</v>
      </c>
      <c r="G11" s="10">
        <f t="shared" si="5"/>
        <v>23333</v>
      </c>
      <c r="H11" s="10">
        <f t="shared" si="6"/>
        <v>19444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>
        <v>750</v>
      </c>
      <c r="Q11">
        <f t="shared" si="9"/>
        <v>625</v>
      </c>
      <c r="R11" s="2">
        <v>17500000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645</v>
      </c>
      <c r="C12" s="4">
        <f t="shared" si="10"/>
        <v>774</v>
      </c>
      <c r="D12" s="4">
        <f t="shared" si="2"/>
        <v>928.8</v>
      </c>
      <c r="E12" s="16">
        <f t="shared" si="3"/>
        <v>18000000</v>
      </c>
      <c r="F12" s="14">
        <f t="shared" si="4"/>
        <v>27907</v>
      </c>
      <c r="G12" s="10">
        <f t="shared" si="5"/>
        <v>23256</v>
      </c>
      <c r="H12" s="10">
        <f t="shared" si="6"/>
        <v>19380</v>
      </c>
      <c r="I12" s="10" t="e">
        <f>#REF!</f>
        <v>#REF!</v>
      </c>
      <c r="J12" s="10">
        <f t="shared" si="7"/>
        <v>0</v>
      </c>
      <c r="K12" s="8"/>
      <c r="L12" s="8"/>
      <c r="M12" s="8"/>
      <c r="N12" s="8"/>
      <c r="O12" s="8">
        <v>0</v>
      </c>
      <c r="P12">
        <f t="shared" si="8"/>
        <v>0</v>
      </c>
      <c r="Q12">
        <v>645</v>
      </c>
      <c r="R12" s="2">
        <v>18000000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K14" s="8"/>
      <c r="L14" s="8"/>
      <c r="M14" s="8"/>
      <c r="N14" s="8"/>
      <c r="O14" s="8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K15" s="8"/>
      <c r="L15" s="8"/>
      <c r="M15" s="8"/>
      <c r="N15" s="8"/>
      <c r="O15" s="8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5:24" x14ac:dyDescent="0.25">
      <c r="E17" s="8"/>
      <c r="F17" s="8"/>
      <c r="G17" s="8" t="s">
        <v>13</v>
      </c>
      <c r="H17" s="8"/>
      <c r="I17" s="8"/>
      <c r="J17" s="8"/>
      <c r="K17" s="8"/>
      <c r="L17" s="8"/>
      <c r="M17" s="8"/>
      <c r="N17" s="8"/>
      <c r="O17" s="8"/>
    </row>
    <row r="18" spans="5:24" x14ac:dyDescent="0.25">
      <c r="E18">
        <f>H18*1.2</f>
        <v>519.6</v>
      </c>
      <c r="G18" t="s">
        <v>18</v>
      </c>
      <c r="H18">
        <v>433</v>
      </c>
      <c r="I18">
        <f>40.22*10.764</f>
        <v>432.92807999999997</v>
      </c>
    </row>
    <row r="19" spans="5:24" x14ac:dyDescent="0.25">
      <c r="E19">
        <v>19625</v>
      </c>
      <c r="G19" t="s">
        <v>19</v>
      </c>
      <c r="H19">
        <v>24000</v>
      </c>
    </row>
    <row r="20" spans="5:24" x14ac:dyDescent="0.25">
      <c r="E20">
        <f>E19*E18</f>
        <v>10197150</v>
      </c>
      <c r="G20" t="s">
        <v>20</v>
      </c>
      <c r="H20">
        <f>H19*H18</f>
        <v>10392000</v>
      </c>
    </row>
    <row r="21" spans="5:24" x14ac:dyDescent="0.25">
      <c r="E21">
        <f>E20/433</f>
        <v>23550</v>
      </c>
      <c r="P21" t="s">
        <v>26</v>
      </c>
    </row>
    <row r="22" spans="5:24" x14ac:dyDescent="0.25">
      <c r="G22" s="6"/>
      <c r="H22" s="6"/>
      <c r="P22">
        <v>3.06</v>
      </c>
      <c r="Q22">
        <v>3.06</v>
      </c>
      <c r="R22">
        <f>Q22*P22</f>
        <v>9.3635999999999999</v>
      </c>
    </row>
    <row r="23" spans="5:24" x14ac:dyDescent="0.25">
      <c r="J23" t="s">
        <v>25</v>
      </c>
      <c r="P23">
        <v>17.059999999999999</v>
      </c>
      <c r="Q23">
        <v>9.83</v>
      </c>
      <c r="R23">
        <f t="shared" ref="R23:R35" si="21">Q23*P23</f>
        <v>167.69979999999998</v>
      </c>
    </row>
    <row r="24" spans="5:24" x14ac:dyDescent="0.25">
      <c r="P24" s="11">
        <v>8.0299999999999994</v>
      </c>
      <c r="Q24" s="11">
        <v>2.0750000000000002</v>
      </c>
      <c r="R24">
        <f t="shared" si="21"/>
        <v>16.66225</v>
      </c>
      <c r="T24" s="11"/>
      <c r="U24" s="11"/>
      <c r="V24" s="11"/>
      <c r="W24" s="11"/>
      <c r="X24" s="11"/>
    </row>
    <row r="25" spans="5:24" x14ac:dyDescent="0.25">
      <c r="P25" s="11">
        <v>6</v>
      </c>
      <c r="Q25" s="13">
        <v>3.05</v>
      </c>
      <c r="R25">
        <f t="shared" si="21"/>
        <v>18.299999999999997</v>
      </c>
      <c r="T25" s="13"/>
      <c r="U25" s="13"/>
      <c r="V25" s="11"/>
      <c r="W25" s="11"/>
      <c r="X25" s="11"/>
    </row>
    <row r="26" spans="5:24" x14ac:dyDescent="0.25">
      <c r="H26" t="s">
        <v>14</v>
      </c>
      <c r="P26" s="11">
        <v>8.06</v>
      </c>
      <c r="Q26" s="11">
        <v>6.06</v>
      </c>
      <c r="R26">
        <f t="shared" si="21"/>
        <v>48.843600000000002</v>
      </c>
      <c r="T26" s="11"/>
      <c r="U26" s="11"/>
      <c r="V26" s="11"/>
      <c r="W26" s="11"/>
      <c r="X26" s="11"/>
    </row>
    <row r="27" spans="5:24" x14ac:dyDescent="0.25">
      <c r="H27" t="s">
        <v>15</v>
      </c>
      <c r="P27" s="11">
        <v>3.02</v>
      </c>
      <c r="Q27" s="11">
        <v>2</v>
      </c>
      <c r="R27">
        <f t="shared" si="21"/>
        <v>6.04</v>
      </c>
      <c r="T27" s="11"/>
      <c r="U27" s="11"/>
      <c r="V27" s="11"/>
      <c r="W27" s="11"/>
      <c r="X27" s="11"/>
    </row>
    <row r="28" spans="5:24" x14ac:dyDescent="0.25">
      <c r="H28" t="s">
        <v>16</v>
      </c>
      <c r="I28">
        <v>3397500</v>
      </c>
      <c r="P28" s="11">
        <v>4.08</v>
      </c>
      <c r="Q28" s="11">
        <v>3</v>
      </c>
      <c r="R28">
        <f t="shared" si="21"/>
        <v>12.24</v>
      </c>
      <c r="T28" s="12"/>
      <c r="U28" s="12"/>
      <c r="V28" s="11"/>
      <c r="W28" s="11"/>
      <c r="X28" s="11"/>
    </row>
    <row r="29" spans="5:24" x14ac:dyDescent="0.25">
      <c r="H29" t="s">
        <v>17</v>
      </c>
      <c r="I29">
        <v>1669796</v>
      </c>
      <c r="P29" s="11">
        <v>7.02</v>
      </c>
      <c r="Q29" s="11">
        <v>3.07</v>
      </c>
      <c r="R29">
        <f t="shared" si="21"/>
        <v>21.551399999999997</v>
      </c>
      <c r="T29" s="11"/>
      <c r="U29" s="11"/>
      <c r="V29" s="11"/>
      <c r="W29" s="11"/>
      <c r="X29" s="11"/>
    </row>
    <row r="30" spans="5:24" x14ac:dyDescent="0.25">
      <c r="P30" s="11">
        <v>10.08</v>
      </c>
      <c r="Q30" s="11">
        <v>10</v>
      </c>
      <c r="R30">
        <f t="shared" si="21"/>
        <v>100.8</v>
      </c>
      <c r="T30" s="11"/>
      <c r="U30" s="11"/>
      <c r="V30" s="11"/>
      <c r="W30" s="11"/>
      <c r="X30" s="11"/>
    </row>
    <row r="31" spans="5:24" x14ac:dyDescent="0.25">
      <c r="P31" s="11"/>
      <c r="Q31" s="11"/>
      <c r="R31">
        <f>SUM(R22:R30)</f>
        <v>401.50065000000001</v>
      </c>
      <c r="T31" s="11"/>
      <c r="U31" s="11"/>
      <c r="V31" s="11"/>
      <c r="W31" s="11"/>
      <c r="X31" s="11"/>
    </row>
    <row r="32" spans="5:24" x14ac:dyDescent="0.25">
      <c r="P32" s="11"/>
      <c r="Q32" s="11"/>
      <c r="R32">
        <f t="shared" si="21"/>
        <v>0</v>
      </c>
      <c r="S32" s="6"/>
      <c r="T32" s="11"/>
      <c r="U32" s="11"/>
      <c r="V32" s="11"/>
      <c r="W32" s="11"/>
      <c r="X32" s="11"/>
    </row>
    <row r="33" spans="16:24" x14ac:dyDescent="0.25">
      <c r="P33" s="11">
        <v>10</v>
      </c>
      <c r="Q33" s="11">
        <v>2</v>
      </c>
      <c r="R33">
        <f t="shared" si="21"/>
        <v>20</v>
      </c>
      <c r="S33" s="6"/>
      <c r="T33" s="11"/>
      <c r="U33" s="11"/>
      <c r="V33" s="11"/>
      <c r="W33" s="11"/>
      <c r="X33" s="11"/>
    </row>
    <row r="34" spans="16:24" x14ac:dyDescent="0.25">
      <c r="P34" s="11">
        <v>8</v>
      </c>
      <c r="Q34" s="11">
        <v>2</v>
      </c>
      <c r="R34">
        <f t="shared" si="21"/>
        <v>16</v>
      </c>
    </row>
    <row r="35" spans="16:24" x14ac:dyDescent="0.25">
      <c r="P35" s="11">
        <v>6.5</v>
      </c>
      <c r="Q35" s="11">
        <v>3</v>
      </c>
      <c r="R35">
        <f t="shared" si="21"/>
        <v>19.5</v>
      </c>
      <c r="T35" s="6"/>
    </row>
    <row r="36" spans="16:24" x14ac:dyDescent="0.25">
      <c r="P36" s="11"/>
      <c r="Q36" s="11"/>
      <c r="R36" s="11">
        <f>SUM(R32:R35)</f>
        <v>55.5</v>
      </c>
      <c r="S36" s="6"/>
    </row>
    <row r="38" spans="16:24" x14ac:dyDescent="0.25">
      <c r="R38">
        <f>R36+R31</f>
        <v>457.00065000000001</v>
      </c>
      <c r="T38">
        <f>R38-H18</f>
        <v>24.000650000000007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2024-11-05T11:35:28Z</dcterms:modified>
</cp:coreProperties>
</file>