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ARB Mumbai Samachar Marg\Demetria Technology Pvt Ltd\"/>
    </mc:Choice>
  </mc:AlternateContent>
  <xr:revisionPtr revIDLastSave="0" documentId="13_ncr:1_{EBFF7485-8333-44AC-9E8A-444C74966D92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24" i="4" l="1"/>
  <c r="H21" i="4" l="1"/>
  <c r="I19" i="4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Q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<sst xmlns="http://schemas.openxmlformats.org/spreadsheetml/2006/main" count="28" uniqueCount="25">
  <si>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</si>
  <si>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</si>
  <si>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</si>
  <si>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</si>
  <si>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</si>
  <si>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</si>
  <si>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</si>
  <si>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</si>
  <si>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</si>
  <si>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</si>
  <si>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</si>
  <si>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</si>
  <si>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</si>
  <si>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Unit No A2, Ground Floor, Near Mahavir Marble &amp; Virar Phata, Viva Compound Mumbai Ahmedabad National Highway No 8, </t>
  </si>
  <si>
    <t>agreemetn - 2016</t>
  </si>
  <si>
    <t>av</t>
  </si>
  <si>
    <t>mv</t>
  </si>
  <si>
    <t>bua</t>
  </si>
  <si>
    <t>rate</t>
  </si>
  <si>
    <t>fmv</t>
  </si>
  <si>
    <t>previous report  - 2023</t>
  </si>
  <si>
    <t>previous report  - 2022</t>
  </si>
  <si>
    <t>mca</t>
  </si>
  <si>
    <t>for land - 3000 psf</t>
  </si>
  <si>
    <t>yoc - 2015 = pre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</si>
</sst>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304800</xdr:colOff>
      <xdr:row>21</xdr:row>
      <xdr:rowOff>47625</xdr:rowOff>
    </xdr:from>
    <xdr:to>
      <xdr:col>21</xdr:col>
      <xdr:colOff>314325</xdr:colOff>
      <xdr:row>40</xdr:row>
      <xdr:rowOff>124341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5DE382-726F-485E-A3E6-BBE244B23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1875" y="4619625"/>
          <a:ext cx="5019675" cy="3696216"/>
        </a:xfrm>
        <a:prstGeom prst="rect">
          <a:avLst/>
        </a:prstGeom>
      </xdr:spPr>
    </xdr:pic>
    <xdr:clientData/>
  </xdr:twoCellAnchor>
  <xdr:twoCellAnchor editAs="oneCell">
    <xdr:from>
      <xdr:col>21</xdr:col>
      <xdr:colOff>400050</xdr:colOff>
      <xdr:row>21</xdr:row>
      <xdr:rowOff>85724</xdr:rowOff>
    </xdr:from>
    <xdr:to>
      <xdr:col>32</xdr:col>
      <xdr:colOff>38985</xdr:colOff>
      <xdr:row>49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73963E-ED3A-45CE-B872-0968A36EC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87275" y="4657724"/>
          <a:ext cx="6344535" cy="53435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467981</xdr:colOff>
      <xdr:row>47</xdr:row>
      <xdr:rowOff>134554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EAFD2B-F370-445A-B97A-29CEDADA0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02381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534666</xdr:colOff>
      <xdr:row>51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589C41-F032-465E-8627-D7AAAFAEC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69066" cy="8611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306034</xdr:colOff>
      <xdr:row>45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9ECF28-A270-471B-A9AF-4DB814A46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40434" cy="849748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47</xdr:row>
      <xdr:rowOff>115493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711EA5-DA6C-4371-A474-2874D8F4B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545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36"/>
  <sheetViews>
    <sheetView tabSelected="1" zoomScaleNormal="100" workbookViewId="0">
      <selection activeCell="H26" sqref="H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1000</v>
      </c>
      <c r="C2" s="4">
        <f>B2*1.2</f>
        <v>1200</v>
      </c>
      <c r="D2" s="4">
        <f t="shared" ref="D2:D13" si="2">C2*1.2</f>
        <v>1440</v>
      </c>
      <c r="E2" s="5">
        <f t="shared" ref="E2:E13" si="3">R2</f>
        <v>3500000</v>
      </c>
      <c r="F2" s="10">
        <f t="shared" ref="F2:F13" si="4">ROUND((E2/B2),0)</f>
        <v>3500</v>
      </c>
      <c r="G2" s="15">
        <f t="shared" ref="G2:G13" si="5">ROUND((E2/C2),0)</f>
        <v>2917</v>
      </c>
      <c r="H2" s="10">
        <f t="shared" ref="H2:H13" si="6">ROUND((E2/D2),0)</f>
        <v>2431</v>
      </c>
      <c r="I2" s="4" t="e">
        <f>#REF!</f>
        <v>#REF!</v>
      </c>
      <c r="J2" s="4">
        <f t="shared" ref="J2:J13" si="7">S2</f>
        <v>0</v>
      </c>
      <c r="O2">
        <v>0</v>
      </c>
      <c r="P2">
        <v>1200</v>
      </c>
      <c r="Q2">
        <f t="shared" ref="Q2:Q12" si="8">P2/1.2</f>
        <v>1000</v>
      </c>
      <c r="R2" s="2">
        <v>3500000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11250</v>
      </c>
      <c r="C3" s="4">
        <f t="shared" ref="C3:C15" si="9">B3*1.2</f>
        <v>13500</v>
      </c>
      <c r="D3" s="4">
        <f t="shared" si="2"/>
        <v>16200</v>
      </c>
      <c r="E3" s="5">
        <f t="shared" si="3"/>
        <v>34900000</v>
      </c>
      <c r="F3" s="10">
        <f t="shared" si="4"/>
        <v>3102</v>
      </c>
      <c r="G3" s="10">
        <f t="shared" si="5"/>
        <v>2585</v>
      </c>
      <c r="H3" s="10">
        <f t="shared" si="6"/>
        <v>2154</v>
      </c>
      <c r="I3" s="4" t="e">
        <f>#REF!</f>
        <v>#REF!</v>
      </c>
      <c r="J3" s="4">
        <f t="shared" si="7"/>
        <v>0</v>
      </c>
      <c r="O3">
        <v>0</v>
      </c>
      <c r="P3">
        <v>13500</v>
      </c>
      <c r="Q3">
        <f t="shared" si="8"/>
        <v>11250</v>
      </c>
      <c r="R3" s="2">
        <v>34900000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35333.333333333336</v>
      </c>
      <c r="C4" s="4">
        <f t="shared" si="9"/>
        <v>42400</v>
      </c>
      <c r="D4" s="4">
        <f t="shared" si="2"/>
        <v>50880</v>
      </c>
      <c r="E4" s="5">
        <f t="shared" si="3"/>
        <v>170000000</v>
      </c>
      <c r="F4" s="10">
        <f t="shared" si="4"/>
        <v>4811</v>
      </c>
      <c r="G4" s="15">
        <f t="shared" si="5"/>
        <v>4009</v>
      </c>
      <c r="H4" s="10">
        <f t="shared" si="6"/>
        <v>3341</v>
      </c>
      <c r="I4" s="4" t="e">
        <f>#REF!</f>
        <v>#REF!</v>
      </c>
      <c r="J4" s="4">
        <f t="shared" si="7"/>
        <v>0</v>
      </c>
      <c r="O4">
        <v>0</v>
      </c>
      <c r="P4">
        <v>42400</v>
      </c>
      <c r="Q4">
        <f t="shared" si="8"/>
        <v>35333.333333333336</v>
      </c>
      <c r="R4" s="2">
        <v>170000000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15750</v>
      </c>
      <c r="C5" s="4">
        <f t="shared" si="9"/>
        <v>18900</v>
      </c>
      <c r="D5" s="4">
        <f t="shared" si="2"/>
        <v>22680</v>
      </c>
      <c r="E5" s="5">
        <f t="shared" si="3"/>
        <v>113400000</v>
      </c>
      <c r="F5" s="10">
        <f t="shared" si="4"/>
        <v>7200</v>
      </c>
      <c r="G5" s="15">
        <f t="shared" si="5"/>
        <v>6000</v>
      </c>
      <c r="H5" s="10">
        <f t="shared" si="6"/>
        <v>5000</v>
      </c>
      <c r="I5" s="4" t="e">
        <f>#REF!</f>
        <v>#REF!</v>
      </c>
      <c r="J5" s="4">
        <f t="shared" si="7"/>
        <v>0</v>
      </c>
      <c r="O5">
        <v>0</v>
      </c>
      <c r="P5">
        <v>18900</v>
      </c>
      <c r="Q5">
        <f t="shared" si="8"/>
        <v>15750</v>
      </c>
      <c r="R5" s="2">
        <v>113400000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ref="P6:P12" si="10">O6/1.2</f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4:25" x14ac:dyDescent="0.25">
      <c r="G17" t="s">
        <v>13</v>
      </c>
    </row>
    <row r="19" spans="4:25" x14ac:dyDescent="0.25">
      <c r="G19" t="s">
        <v>17</v>
      </c>
      <c r="H19">
        <v>13584</v>
      </c>
      <c r="I19">
        <f>1262.03*10.764</f>
        <v>13584.490919999998</v>
      </c>
    </row>
    <row r="20" spans="4:25" x14ac:dyDescent="0.25">
      <c r="G20" t="s">
        <v>18</v>
      </c>
      <c r="H20">
        <v>4000</v>
      </c>
    </row>
    <row r="21" spans="4:25" x14ac:dyDescent="0.25">
      <c r="G21" t="s">
        <v>19</v>
      </c>
      <c r="H21">
        <f>H20*H19</f>
        <v>54336000</v>
      </c>
      <c r="P21" t="s">
        <v>20</v>
      </c>
      <c r="Y21" t="s">
        <v>21</v>
      </c>
    </row>
    <row r="22" spans="4:25" x14ac:dyDescent="0.25">
      <c r="G22" s="6"/>
      <c r="H22" s="6"/>
    </row>
    <row r="23" spans="4:25" x14ac:dyDescent="0.25">
      <c r="D23" t="s">
        <v>22</v>
      </c>
    </row>
    <row r="24" spans="4:25" x14ac:dyDescent="0.25">
      <c r="D24">
        <v>102.8</v>
      </c>
      <c r="E24">
        <v>127.8</v>
      </c>
      <c r="F24" s="7">
        <f>E24*D24</f>
        <v>13137.84</v>
      </c>
      <c r="P24" s="11"/>
      <c r="Q24" s="11"/>
      <c r="R24" s="13"/>
      <c r="T24" s="11"/>
      <c r="U24" s="11"/>
      <c r="V24" s="11"/>
      <c r="W24" s="11"/>
      <c r="X24" s="11"/>
    </row>
    <row r="25" spans="4:25" x14ac:dyDescent="0.25">
      <c r="D25" t="s">
        <v>23</v>
      </c>
      <c r="H25" t="s">
        <v>24</v>
      </c>
      <c r="P25" s="11"/>
      <c r="Q25" s="14"/>
      <c r="R25" s="14"/>
      <c r="T25" s="14"/>
      <c r="U25" s="14"/>
      <c r="V25" s="11"/>
      <c r="W25" s="11"/>
      <c r="X25" s="11"/>
    </row>
    <row r="26" spans="4:25" x14ac:dyDescent="0.25">
      <c r="H26" t="s">
        <v>14</v>
      </c>
      <c r="P26" s="11"/>
      <c r="Q26" s="11"/>
      <c r="R26" s="11"/>
      <c r="T26" s="11"/>
      <c r="U26" s="11"/>
      <c r="V26" s="11"/>
      <c r="W26" s="11"/>
      <c r="X26" s="11"/>
    </row>
    <row r="27" spans="4:25" x14ac:dyDescent="0.25">
      <c r="H27" t="s">
        <v>15</v>
      </c>
      <c r="I27">
        <v>7000000</v>
      </c>
      <c r="P27" s="11"/>
      <c r="Q27" s="11"/>
      <c r="R27" s="11"/>
      <c r="T27" s="11"/>
      <c r="U27" s="11"/>
      <c r="V27" s="11"/>
      <c r="W27" s="11"/>
      <c r="X27" s="11"/>
    </row>
    <row r="28" spans="4:25" x14ac:dyDescent="0.25">
      <c r="H28" t="s">
        <v>16</v>
      </c>
      <c r="I28">
        <v>6815000</v>
      </c>
      <c r="P28" s="11"/>
      <c r="Q28" s="11"/>
      <c r="R28" s="12"/>
      <c r="T28" s="12"/>
      <c r="U28" s="12"/>
      <c r="V28" s="11"/>
      <c r="W28" s="11"/>
      <c r="X28" s="11"/>
    </row>
    <row r="29" spans="4:25" x14ac:dyDescent="0.25">
      <c r="P29" s="11"/>
      <c r="Q29" s="11"/>
      <c r="R29" s="11"/>
      <c r="T29" s="11"/>
      <c r="U29" s="11"/>
      <c r="V29" s="11"/>
      <c r="W29" s="11"/>
      <c r="X29" s="11"/>
    </row>
    <row r="30" spans="4:25" x14ac:dyDescent="0.25">
      <c r="P30" s="11"/>
      <c r="Q30" s="11"/>
      <c r="R30" s="11"/>
      <c r="T30" s="11"/>
      <c r="U30" s="11"/>
      <c r="V30" s="11"/>
      <c r="W30" s="11"/>
      <c r="X30" s="11"/>
    </row>
    <row r="31" spans="4:25" x14ac:dyDescent="0.25">
      <c r="P31" s="11"/>
      <c r="Q31" s="11"/>
      <c r="R31" s="11"/>
      <c r="T31" s="11"/>
      <c r="U31" s="11"/>
      <c r="V31" s="11"/>
      <c r="W31" s="11"/>
      <c r="X31" s="11"/>
    </row>
    <row r="32" spans="4:25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2024-11-06T04:59:56Z</dcterms:modified>
</cp:coreProperties>
</file>