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ARB Patna\Rahul Kumar\"/>
    </mc:Choice>
  </mc:AlternateContent>
  <xr:revisionPtr revIDLastSave="0" documentId="13_ncr:1_{7584F359-EF9D-4BB0-ACEC-3A6F7EBD262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0" i="4" l="1"/>
  <c r="P9" i="4"/>
  <c r="Q4" i="4"/>
  <c r="G20" i="4"/>
  <c r="F22" i="4" l="1"/>
  <c r="C11" i="4" l="1"/>
  <c r="C12" i="4"/>
  <c r="C13" i="4"/>
  <c r="C14" i="4"/>
  <c r="C15" i="4"/>
  <c r="Q8" i="4"/>
  <c r="Q9" i="4"/>
  <c r="Q10" i="4"/>
  <c r="Q11" i="4"/>
  <c r="Q12" i="4"/>
  <c r="Q13" i="4"/>
  <c r="Q14" i="4"/>
  <c r="Q15" i="4"/>
  <c r="Q16" i="4"/>
  <c r="Q5" i="4"/>
  <c r="Q3" i="4"/>
  <c r="P12" i="4" l="1"/>
  <c r="P11" i="4"/>
  <c r="P7" i="4"/>
  <c r="P6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<sst xmlns="http://schemas.openxmlformats.org/spreadsheetml/2006/main" count="50" uniqueCount="22">
  <si>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</si>
  <si>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</si>
  <si>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</si>
  <si>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</si>
  <si>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</si>
  <si>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</si>
  <si>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</si>
  <si>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</si>
  <si>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</si>
  <si>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</si>
  <si>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bua</t>
  </si>
  <si>
    <t>fmv</t>
  </si>
  <si>
    <t>mca</t>
  </si>
  <si>
    <t>Built up area (30%)</t>
  </si>
  <si>
    <t>rate on bua</t>
  </si>
  <si>
    <t>Rate on Built up  area (30%)</t>
  </si>
  <si>
    <t>Rate on Saleable area (30 + 20%)</t>
  </si>
  <si>
    <t>Flat No. 303, 3rd Floor, Wing - A, Flight View CHSL, Radha Fram, Vakola, Village - Kole Kalyan, Santacruz East, Mumbai</t>
  </si>
  <si>
    <t>previous report - 2023</t>
  </si>
  <si>
    <t>yoc - 1986 - mulyankan</t>
  </si>
  <si>
    <t>ca - previosu report - 750.00</t>
  </si>
  <si>
    <t>09.01.24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</si>
</sst>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20</xdr:row>
      <xdr:rowOff>0</xdr:rowOff>
    </xdr:from>
    <xdr:to>
      <xdr:col>25</xdr:col>
      <xdr:colOff>572083</xdr:colOff>
      <xdr:row>61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96F9AE-2FD3-4FA2-99B3-17A0FB032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5325" y="4381500"/>
          <a:ext cx="7144747" cy="79735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0C5B8A-9E83-4DD6-8EB2-C2107122F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67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105975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B4F537-C5F7-485D-8ECD-EDB26BE3D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391771</xdr:colOff>
      <xdr:row>51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3675BF-5A83-4AF2-8EA1-CDBFEAF2A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26171" cy="8716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46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C2182D-EB73-4A48-8A18-195DD0FAB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48</xdr:row>
      <xdr:rowOff>39308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F1C443-998B-40B2-878C-0EFC35629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6D9653-92A8-42E6-A7D9-557325AC6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372718</xdr:colOff>
      <xdr:row>49</xdr:row>
      <xdr:rowOff>115619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9AD6AE-ADF8-4D71-836E-2BD376A26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07118" cy="94501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E25273-D9E0-4848-B17F-F69A57E6F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C77779-9C99-4CD1-B086-1E21AA5D1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725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="115" zoomScaleNormal="115" workbookViewId="0">
      <selection activeCell="H23" sqref="H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0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855468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13</v>
      </c>
      <c r="D1" s="3" t="s">
        <v>9</v>
      </c>
      <c r="E1" s="3" t="s">
        <v>1</v>
      </c>
      <c r="F1" s="9" t="s">
        <v>8</v>
      </c>
      <c r="G1" s="9" t="s">
        <v>15</v>
      </c>
      <c r="H1" s="9" t="s">
        <v>16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385</v>
      </c>
      <c r="C2" s="4">
        <f>B2*1.3</f>
        <v>500.5</v>
      </c>
      <c r="D2" s="4">
        <f t="shared" ref="D2:D13" si="2">C2*1.2</f>
        <v>600.6</v>
      </c>
      <c r="E2" s="5">
        <f t="shared" ref="E2:E13" si="3">R2</f>
        <v>8500000</v>
      </c>
      <c r="F2" s="10">
        <f t="shared" ref="F2:F13" si="4">ROUND((E2/B2),0)</f>
        <v>22078</v>
      </c>
      <c r="G2" s="10">
        <f t="shared" ref="G2:G13" si="5">ROUND((E2/C2),0)</f>
        <v>16983</v>
      </c>
      <c r="H2" s="10">
        <f t="shared" ref="H2:H13" si="6">ROUND((E2/D2),0)</f>
        <v>14153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 s="8">
        <v>385</v>
      </c>
      <c r="R2" s="16">
        <v>8500000</v>
      </c>
      <c r="S2" s="11"/>
      <c r="T2" s="8"/>
    </row>
    <row r="3" spans="1:20" x14ac:dyDescent="0.25">
      <c r="A3" s="4">
        <f t="shared" si="0"/>
        <v>0</v>
      </c>
      <c r="B3" s="4">
        <f t="shared" si="1"/>
        <v>322.30769230769232</v>
      </c>
      <c r="C3" s="4">
        <f t="shared" ref="C3:C15" si="9">B3*1.3</f>
        <v>419.00000000000006</v>
      </c>
      <c r="D3" s="4">
        <f t="shared" si="2"/>
        <v>502.80000000000007</v>
      </c>
      <c r="E3" s="5">
        <f t="shared" si="3"/>
        <v>8000000</v>
      </c>
      <c r="F3" s="10">
        <f t="shared" si="4"/>
        <v>24821</v>
      </c>
      <c r="G3" s="15">
        <f t="shared" si="5"/>
        <v>19093</v>
      </c>
      <c r="H3" s="10">
        <f t="shared" si="6"/>
        <v>15911</v>
      </c>
      <c r="I3" s="4" t="e">
        <f>#REF!</f>
        <v>#REF!</v>
      </c>
      <c r="J3" s="4">
        <f t="shared" si="7"/>
        <v>0</v>
      </c>
      <c r="O3">
        <v>0</v>
      </c>
      <c r="P3">
        <v>419</v>
      </c>
      <c r="Q3" s="8">
        <f>P3/1.3</f>
        <v>322.30769230769232</v>
      </c>
      <c r="R3" s="16">
        <v>8000000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750</v>
      </c>
      <c r="C4" s="4">
        <f t="shared" si="9"/>
        <v>975</v>
      </c>
      <c r="D4" s="4">
        <f t="shared" si="2"/>
        <v>1170</v>
      </c>
      <c r="E4" s="5">
        <f t="shared" si="3"/>
        <v>15000000</v>
      </c>
      <c r="F4" s="10">
        <f t="shared" si="4"/>
        <v>20000</v>
      </c>
      <c r="G4" s="10">
        <f t="shared" si="5"/>
        <v>15385</v>
      </c>
      <c r="H4" s="10">
        <f t="shared" si="6"/>
        <v>12821</v>
      </c>
      <c r="I4" s="4" t="e">
        <f>#REF!</f>
        <v>#REF!</v>
      </c>
      <c r="J4" s="4">
        <f t="shared" si="7"/>
        <v>0</v>
      </c>
      <c r="O4">
        <v>0</v>
      </c>
      <c r="P4">
        <v>900</v>
      </c>
      <c r="Q4" s="8">
        <f>P4/1.2</f>
        <v>750</v>
      </c>
      <c r="R4" s="16">
        <v>15000000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373.84615384615381</v>
      </c>
      <c r="C5" s="4">
        <f t="shared" si="9"/>
        <v>485.99999999999994</v>
      </c>
      <c r="D5" s="4">
        <f t="shared" si="2"/>
        <v>583.19999999999993</v>
      </c>
      <c r="E5" s="5">
        <f t="shared" si="3"/>
        <v>9100000</v>
      </c>
      <c r="F5" s="10">
        <f t="shared" si="4"/>
        <v>24342</v>
      </c>
      <c r="G5" s="15">
        <f t="shared" si="5"/>
        <v>18724</v>
      </c>
      <c r="H5" s="10">
        <f t="shared" si="6"/>
        <v>15604</v>
      </c>
      <c r="I5" s="4" t="e">
        <f>#REF!</f>
        <v>#REF!</v>
      </c>
      <c r="J5" s="4">
        <f t="shared" si="7"/>
        <v>0</v>
      </c>
      <c r="O5">
        <v>0</v>
      </c>
      <c r="P5">
        <v>486</v>
      </c>
      <c r="Q5" s="8">
        <f>P5/1.3</f>
        <v>373.84615384615381</v>
      </c>
      <c r="R5" s="16">
        <v>9100000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350</v>
      </c>
      <c r="C6" s="4">
        <f t="shared" si="9"/>
        <v>455</v>
      </c>
      <c r="D6" s="4">
        <f t="shared" si="2"/>
        <v>546</v>
      </c>
      <c r="E6" s="5">
        <f t="shared" si="3"/>
        <v>7800000</v>
      </c>
      <c r="F6" s="10">
        <f t="shared" si="4"/>
        <v>22286</v>
      </c>
      <c r="G6" s="10">
        <f t="shared" si="5"/>
        <v>17143</v>
      </c>
      <c r="H6" s="10">
        <f t="shared" si="6"/>
        <v>14286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 s="8">
        <v>350</v>
      </c>
      <c r="R6" s="16">
        <v>7800000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350</v>
      </c>
      <c r="C7" s="4">
        <f t="shared" si="9"/>
        <v>455</v>
      </c>
      <c r="D7" s="4">
        <f t="shared" si="2"/>
        <v>546</v>
      </c>
      <c r="E7" s="5">
        <f t="shared" si="3"/>
        <v>7500000</v>
      </c>
      <c r="F7" s="10">
        <f t="shared" si="4"/>
        <v>21429</v>
      </c>
      <c r="G7" s="10">
        <f t="shared" si="5"/>
        <v>16484</v>
      </c>
      <c r="H7" s="10">
        <f t="shared" si="6"/>
        <v>13736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 s="8">
        <v>350</v>
      </c>
      <c r="R7" s="16">
        <v>7500000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307.69230769230768</v>
      </c>
      <c r="C8" s="4">
        <f t="shared" si="9"/>
        <v>400</v>
      </c>
      <c r="D8" s="4">
        <f t="shared" si="2"/>
        <v>480</v>
      </c>
      <c r="E8" s="5">
        <f t="shared" si="3"/>
        <v>7200000</v>
      </c>
      <c r="F8" s="10">
        <f t="shared" si="4"/>
        <v>23400</v>
      </c>
      <c r="G8" s="10">
        <f t="shared" si="5"/>
        <v>18000</v>
      </c>
      <c r="H8" s="10">
        <f t="shared" si="6"/>
        <v>15000</v>
      </c>
      <c r="I8" s="4" t="e">
        <f>#REF!</f>
        <v>#REF!</v>
      </c>
      <c r="J8" s="4">
        <f t="shared" si="7"/>
        <v>0</v>
      </c>
      <c r="O8">
        <v>0</v>
      </c>
      <c r="P8">
        <v>400</v>
      </c>
      <c r="Q8" s="8">
        <f t="shared" ref="Q8:Q16" si="10">P8/1.3</f>
        <v>307.69230769230768</v>
      </c>
      <c r="R8" s="16">
        <v>7200000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462.52079999999995</v>
      </c>
      <c r="C9" s="4">
        <f t="shared" si="9"/>
        <v>601.27703999999994</v>
      </c>
      <c r="D9" s="4">
        <f t="shared" si="2"/>
        <v>721.53244799999993</v>
      </c>
      <c r="E9" s="5">
        <f t="shared" si="3"/>
        <v>7211000</v>
      </c>
      <c r="F9" s="10">
        <f t="shared" si="4"/>
        <v>15591</v>
      </c>
      <c r="G9" s="10">
        <f t="shared" si="5"/>
        <v>11993</v>
      </c>
      <c r="H9" s="10">
        <f t="shared" si="6"/>
        <v>9994</v>
      </c>
      <c r="I9" s="4" t="e">
        <f>#REF!</f>
        <v>#REF!</v>
      </c>
      <c r="J9" s="4">
        <f t="shared" si="7"/>
        <v>0</v>
      </c>
      <c r="O9">
        <v>0</v>
      </c>
      <c r="P9">
        <f>55.86*10.764</f>
        <v>601.27703999999994</v>
      </c>
      <c r="Q9" s="8">
        <f t="shared" si="10"/>
        <v>462.52079999999995</v>
      </c>
      <c r="R9" s="16">
        <v>7211000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596.15384615384619</v>
      </c>
      <c r="C10" s="4">
        <f t="shared" si="9"/>
        <v>775.00000000000011</v>
      </c>
      <c r="D10" s="4">
        <f t="shared" si="2"/>
        <v>930.00000000000011</v>
      </c>
      <c r="E10" s="5">
        <f t="shared" si="3"/>
        <v>12300000</v>
      </c>
      <c r="F10" s="10">
        <f t="shared" si="4"/>
        <v>20632</v>
      </c>
      <c r="G10" s="15">
        <f t="shared" si="5"/>
        <v>15871</v>
      </c>
      <c r="H10" s="10">
        <f t="shared" si="6"/>
        <v>13226</v>
      </c>
      <c r="I10" s="4" t="e">
        <f>#REF!</f>
        <v>#REF!</v>
      </c>
      <c r="J10" s="4" t="str">
        <f t="shared" si="7"/>
        <v>09.01.24</v>
      </c>
      <c r="O10">
        <v>0</v>
      </c>
      <c r="P10">
        <v>775</v>
      </c>
      <c r="Q10" s="8">
        <f t="shared" si="10"/>
        <v>596.15384615384619</v>
      </c>
      <c r="R10" s="16">
        <v>12300000</v>
      </c>
      <c r="S10" s="8" t="s">
        <v>21</v>
      </c>
      <c r="T10" s="8">
        <f>G10*1.2</f>
        <v>19045.2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6" spans="1:20" x14ac:dyDescent="0.25">
      <c r="Q16">
        <f t="shared" si="10"/>
        <v>0</v>
      </c>
    </row>
    <row r="18" spans="5:24" x14ac:dyDescent="0.25">
      <c r="E18" t="s">
        <v>17</v>
      </c>
    </row>
    <row r="19" spans="5:24" x14ac:dyDescent="0.25">
      <c r="E19" t="s">
        <v>12</v>
      </c>
      <c r="S19" t="s">
        <v>18</v>
      </c>
    </row>
    <row r="20" spans="5:24" x14ac:dyDescent="0.25">
      <c r="E20" t="s">
        <v>10</v>
      </c>
      <c r="F20" s="7">
        <v>854</v>
      </c>
      <c r="G20">
        <f>79.36*10.764</f>
        <v>854.23103999999989</v>
      </c>
    </row>
    <row r="21" spans="5:24" x14ac:dyDescent="0.25">
      <c r="E21" t="s">
        <v>14</v>
      </c>
      <c r="F21" s="7">
        <v>17000</v>
      </c>
    </row>
    <row r="22" spans="5:24" x14ac:dyDescent="0.25">
      <c r="E22" t="s">
        <v>11</v>
      </c>
      <c r="F22" s="7">
        <f>F21*F20</f>
        <v>14518000</v>
      </c>
      <c r="G22" s="6"/>
      <c r="H22" s="6"/>
      <c r="I22" t="s">
        <v>20</v>
      </c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E26" t="s">
        <v>19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2024-11-30T10:43:41Z</dcterms:modified>
</cp:coreProperties>
</file>