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Nanded\Shobha\"/>
    </mc:Choice>
  </mc:AlternateContent>
  <xr:revisionPtr revIDLastSave="0" documentId="13_ncr:1_{B8D95653-DE1D-4288-9253-AD36C561516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4" i="2"/>
  <c r="F2" i="2" l="1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7" i="2" s="1"/>
  <c r="M12" i="2"/>
  <c r="M16" i="2" s="1"/>
  <c r="L3" i="2" l="1"/>
  <c r="L4" i="2" s="1"/>
  <c r="C33" i="2"/>
  <c r="P2" i="2" l="1"/>
  <c r="R2" i="2" s="1"/>
  <c r="P3" i="2"/>
  <c r="R3" i="2"/>
  <c r="P4" i="2"/>
  <c r="R4" i="2" s="1"/>
</calcChain>
</file>

<file path=xl/sharedStrings.xml><?xml version="1.0" encoding="utf-8"?>
<sst xmlns="http://schemas.openxmlformats.org/spreadsheetml/2006/main" count="61" uniqueCount="46">
  <si>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</si>
  <si>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</si>
  <si>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</si>
  <si>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</si>
  <si>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</si>
  <si>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</si>
  <si>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</si>
  <si>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</si>
  <si>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</si>
  <si>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</si>
  <si>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</si>
  <si>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</si>
  <si>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</si>
  <si>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</si>
  <si>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</si>
  <si>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</si>
  <si>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</si>
  <si>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</si>
  <si>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</si>
  <si>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</si>
  <si>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</si>
  <si>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</si>
  <si>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</si>
  <si>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</si>
  <si>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</si>
  <si>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</si>
  <si>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</si>
  <si>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</si>
  <si>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</si>
  <si>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</si>
  <si>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</si>
  <si>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</si>
  <si>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</si>
  <si>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</si>
  <si>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</si>
  <si>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</si>
  <si>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</si>
  <si>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</si>
  <si>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</si>
  <si>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</si>
  <si>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</si>
  <si>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</si>
  <si>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</si>
  <si>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</si>
  <si>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Sq. M.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</si>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</sst>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H34" sqref="H34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53.42</v>
      </c>
      <c r="D2" s="5" t="s">
        <v>44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15">
        <f>C2</f>
        <v>53.42</v>
      </c>
      <c r="K2" s="44">
        <v>6200</v>
      </c>
      <c r="L2" s="38">
        <f>J2*K2</f>
        <v>331204</v>
      </c>
      <c r="O2" s="41" t="s">
        <v>27</v>
      </c>
      <c r="P2" s="42">
        <f>C33</f>
        <v>8522561</v>
      </c>
      <c r="R2" s="17">
        <f>P2*0.025/12</f>
        <v>17755.335416666669</v>
      </c>
      <c r="S2" s="15" t="s">
        <v>26</v>
      </c>
    </row>
    <row r="3" spans="1:19" x14ac:dyDescent="0.3">
      <c r="B3" s="21" t="s">
        <v>5</v>
      </c>
      <c r="C3" s="15">
        <v>130000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1577961</v>
      </c>
      <c r="O3" s="41" t="s">
        <v>27</v>
      </c>
      <c r="P3" s="42">
        <f>C33</f>
        <v>8522561</v>
      </c>
      <c r="Q3" s="5"/>
      <c r="R3" s="17">
        <f>P3*0.04/12</f>
        <v>28408.536666666667</v>
      </c>
      <c r="S3" s="43" t="s">
        <v>28</v>
      </c>
    </row>
    <row r="4" spans="1:19" x14ac:dyDescent="0.3">
      <c r="B4" s="28" t="s">
        <v>14</v>
      </c>
      <c r="C4" s="38">
        <f>ROUND((C2*C3),0)</f>
        <v>6944600</v>
      </c>
      <c r="F4" s="19"/>
      <c r="G4" s="19"/>
      <c r="I4" s="38"/>
      <c r="J4" s="44"/>
      <c r="K4" s="38"/>
      <c r="L4" s="38">
        <f>SUM(L2:L3)</f>
        <v>1909165</v>
      </c>
      <c r="O4" s="41" t="s">
        <v>27</v>
      </c>
      <c r="P4" s="42">
        <f>C33</f>
        <v>8522561</v>
      </c>
      <c r="Q4" s="5"/>
      <c r="R4" s="17">
        <f>P4*0.033/12</f>
        <v>23437.042750000004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34</v>
      </c>
      <c r="H6" s="52" t="s">
        <v>39</v>
      </c>
      <c r="I6" s="52" t="s">
        <v>23</v>
      </c>
      <c r="J6" s="53" t="s">
        <v>3</v>
      </c>
      <c r="K6" s="53" t="s">
        <v>4</v>
      </c>
      <c r="L6" s="52" t="s">
        <v>35</v>
      </c>
      <c r="M6" s="54" t="s">
        <v>21</v>
      </c>
      <c r="N6" s="54" t="s">
        <v>36</v>
      </c>
      <c r="O6" s="54" t="s">
        <v>37</v>
      </c>
    </row>
    <row r="7" spans="1:19" s="3" customFormat="1" ht="14.25" x14ac:dyDescent="0.2">
      <c r="A7" s="50"/>
      <c r="B7" s="51"/>
      <c r="C7" s="52" t="s">
        <v>33</v>
      </c>
      <c r="D7" s="51"/>
      <c r="E7" s="51"/>
      <c r="F7" s="51"/>
      <c r="G7" s="55" t="s">
        <v>41</v>
      </c>
      <c r="H7" s="49" t="s">
        <v>40</v>
      </c>
      <c r="I7" s="49" t="s">
        <v>40</v>
      </c>
      <c r="J7" s="53"/>
      <c r="K7" s="53"/>
      <c r="L7" s="53" t="s">
        <v>42</v>
      </c>
      <c r="M7" s="53" t="s">
        <v>42</v>
      </c>
      <c r="N7" s="53" t="s">
        <v>42</v>
      </c>
      <c r="O7" s="53" t="s">
        <v>42</v>
      </c>
    </row>
    <row r="8" spans="1:19" s="8" customFormat="1" x14ac:dyDescent="0.25">
      <c r="A8" s="56">
        <v>1</v>
      </c>
      <c r="B8" s="57"/>
      <c r="C8" s="58">
        <v>89.1</v>
      </c>
      <c r="D8" s="59">
        <v>2011</v>
      </c>
      <c r="E8" s="59">
        <v>2024</v>
      </c>
      <c r="F8" s="59">
        <v>60</v>
      </c>
      <c r="G8" s="60">
        <v>22000</v>
      </c>
      <c r="H8" s="61">
        <f t="shared" ref="H8" si="0">E8-D8</f>
        <v>13</v>
      </c>
      <c r="I8" s="61">
        <f t="shared" ref="I8" si="1">F8-H8</f>
        <v>47</v>
      </c>
      <c r="J8" s="61">
        <f t="shared" ref="J8" si="2">IF(H8&gt;=5,90*H8/F8,0)</f>
        <v>19.5</v>
      </c>
      <c r="K8" s="61">
        <f t="shared" ref="K8" si="3">G8/100*J8</f>
        <v>4290</v>
      </c>
      <c r="L8" s="61">
        <f t="shared" ref="L8" si="4">ROUND((G8-K8),0)</f>
        <v>17710</v>
      </c>
      <c r="M8" s="61">
        <f t="shared" ref="M8" si="5">O8-N8</f>
        <v>382239</v>
      </c>
      <c r="N8" s="61">
        <f t="shared" ref="N8" si="6">ROUND((L8*C8),0)</f>
        <v>1577961</v>
      </c>
      <c r="O8" s="61">
        <f t="shared" ref="O8" si="7">ROUND((C8*G8),0)</f>
        <v>1960200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382239</v>
      </c>
      <c r="N16" s="61">
        <f>SUM(N8:N15)</f>
        <v>1577961</v>
      </c>
      <c r="O16" s="61">
        <f>SUM(O8:O15)</f>
        <v>1960200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0" t="s">
        <v>16</v>
      </c>
      <c r="C18" s="70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1" t="s">
        <v>13</v>
      </c>
      <c r="C23" s="72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6944600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1577961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43</v>
      </c>
      <c r="C33" s="46">
        <f>C29+C30+C31+C32</f>
        <v>8522561</v>
      </c>
      <c r="D33" s="15"/>
      <c r="F33" s="15"/>
    </row>
    <row r="34" spans="1:15" x14ac:dyDescent="0.3">
      <c r="A34" s="1"/>
      <c r="B34" s="10" t="s">
        <v>45</v>
      </c>
      <c r="C34" s="46">
        <f>MROUND(C33,1000)</f>
        <v>8523000</v>
      </c>
      <c r="D34" s="15"/>
      <c r="F34" s="15"/>
    </row>
    <row r="35" spans="1:15" x14ac:dyDescent="0.3">
      <c r="A35" s="1"/>
      <c r="B35" s="10" t="s">
        <v>7</v>
      </c>
      <c r="C35" s="46">
        <f>MROUND(C34*90%,1000)</f>
        <v>7671000</v>
      </c>
      <c r="D35" s="17"/>
      <c r="F35" s="15"/>
      <c r="H35" s="29"/>
      <c r="I35" s="29"/>
    </row>
    <row r="36" spans="1:15" x14ac:dyDescent="0.3">
      <c r="A36" s="1"/>
      <c r="B36" s="10" t="s">
        <v>8</v>
      </c>
      <c r="C36" s="46">
        <f>MROUND(C34*80%,1000)</f>
        <v>6818000</v>
      </c>
      <c r="D36" s="17"/>
      <c r="F36" s="15"/>
      <c r="H36" s="29"/>
      <c r="I36" s="29"/>
    </row>
    <row r="37" spans="1:15" s="8" customFormat="1" x14ac:dyDescent="0.3">
      <c r="B37" s="41" t="s">
        <v>38</v>
      </c>
      <c r="C37" s="47">
        <f>MROUND(C30*0.85,1)</f>
        <v>1341267</v>
      </c>
      <c r="D37" s="7"/>
      <c r="F37" s="9"/>
      <c r="G37" s="9"/>
      <c r="H37" s="9"/>
      <c r="I37" s="9"/>
      <c r="K37" s="9"/>
      <c r="M37" s="9"/>
      <c r="N37" s="9"/>
      <c r="O37" s="30"/>
    </row>
    <row r="38" spans="1:15" x14ac:dyDescent="0.3">
      <c r="A38" s="1"/>
      <c r="L38" s="31"/>
      <c r="O38" s="30"/>
    </row>
    <row r="39" spans="1:15" x14ac:dyDescent="0.3">
      <c r="A39" s="1"/>
      <c r="L39" s="31"/>
      <c r="O39" s="30"/>
    </row>
    <row r="40" spans="1:15" x14ac:dyDescent="0.3">
      <c r="A40" s="1"/>
      <c r="H40" s="29"/>
      <c r="I40" s="29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  <c r="L44" s="31"/>
      <c r="O44" s="30"/>
    </row>
    <row r="45" spans="1:15" x14ac:dyDescent="0.3">
      <c r="A45" s="1"/>
    </row>
    <row r="46" spans="1:15" x14ac:dyDescent="0.3">
      <c r="A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  <c r="F56" s="32"/>
      <c r="G56" s="32"/>
      <c r="H56" s="32"/>
      <c r="I56" s="32"/>
      <c r="J56" s="10"/>
    </row>
    <row r="57" spans="1:10" x14ac:dyDescent="0.3">
      <c r="A57" s="1"/>
      <c r="B57" s="1"/>
      <c r="F57" s="30"/>
      <c r="G57" s="1"/>
      <c r="H57" s="30"/>
      <c r="I57" s="30"/>
    </row>
    <row r="58" spans="1:10" x14ac:dyDescent="0.3">
      <c r="A58" s="1"/>
      <c r="B58" s="1"/>
      <c r="F58" s="30"/>
      <c r="G58" s="30"/>
      <c r="H58" s="33"/>
      <c r="I58" s="33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  <c r="F60" s="30"/>
      <c r="G60" s="34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  <c r="F66" s="30"/>
      <c r="G66" s="30"/>
      <c r="H66" s="30"/>
      <c r="I66" s="30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6" x14ac:dyDescent="0.3">
      <c r="A81" s="1"/>
      <c r="B81" s="1"/>
      <c r="F81" s="35"/>
    </row>
    <row r="82" spans="1:6" x14ac:dyDescent="0.3">
      <c r="A82" s="1"/>
      <c r="B82" s="1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2024-12-10T06:17:17Z</dcterms:modified>
</cp:coreProperties>
</file>