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Regal Square\"/>
    </mc:Choice>
  </mc:AlternateContent>
  <xr:revisionPtr revIDLastSave="0" documentId="13_ncr:1_{5041C977-EF84-43F2-A6CB-FE9B02AA9BE2}" xr6:coauthVersionLast="47" xr6:coauthVersionMax="47" xr10:uidLastSave="{00000000-0000-0000-0000-000000000000}"/>
  <bookViews>
    <workbookView xWindow="3510" yWindow="735" windowWidth="14025" windowHeight="15465" xr2:uid="{00000000-000D-0000-FFFF-FFFF00000000}"/>
  </bookViews>
  <sheets>
    <sheet name="Summary" sheetId="1" r:id="rId1"/>
    <sheet name="Land, Approval" sheetId="2" r:id="rId2"/>
    <sheet name="Construction Area" sheetId="7" r:id="rId3"/>
    <sheet name="Sheet2" sheetId="8" state="hidden" r:id="rId4"/>
    <sheet name="Bldg. No. 1 MIS" sheetId="165" r:id="rId5"/>
    <sheet name="Bldg. No. 8 MIS" sheetId="166" r:id="rId6"/>
    <sheet name="Bldg. No. 1 Unsold" sheetId="167" r:id="rId7"/>
    <sheet name="Bldg. No. 8 Unsold" sheetId="168" r:id="rId8"/>
    <sheet name="Bldg. No. 1 Landowner" sheetId="169" r:id="rId9"/>
    <sheet name="Bldg. No. 8 Landowner" sheetId="170" r:id="rId10"/>
    <sheet name="RR" sheetId="38" r:id="rId11"/>
    <sheet name="Nearby RERA Project" sheetId="154" r:id="rId12"/>
  </sheets>
  <definedNames>
    <definedName name="_xlnm._FilterDatabase" localSheetId="4" hidden="1">'Bldg. No. 1 MIS'!$A$1:$K$103</definedName>
    <definedName name="_xlnm._FilterDatabase" localSheetId="5" hidden="1">'Bldg. No. 8 MIS'!$A$1:$K$183</definedName>
    <definedName name="_xlnm.Print_Area" localSheetId="0">Summary!$A$1:$I$43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G16" i="1"/>
  <c r="G15" i="1"/>
  <c r="G14" i="1"/>
  <c r="E14" i="1"/>
  <c r="L75" i="167"/>
  <c r="F52" i="7"/>
  <c r="F53" i="7"/>
  <c r="F54" i="7"/>
  <c r="F55" i="7"/>
  <c r="F68" i="7" s="1"/>
  <c r="F56" i="7"/>
  <c r="F57" i="7"/>
  <c r="F58" i="7"/>
  <c r="F59" i="7"/>
  <c r="F60" i="7"/>
  <c r="F61" i="7"/>
  <c r="F62" i="7"/>
  <c r="F63" i="7"/>
  <c r="F64" i="7"/>
  <c r="F65" i="7"/>
  <c r="F66" i="7"/>
  <c r="F67" i="7"/>
  <c r="F51" i="7"/>
  <c r="G51" i="7" s="1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51" i="7"/>
  <c r="C68" i="7" s="1"/>
  <c r="E68" i="7"/>
  <c r="G66" i="7"/>
  <c r="H66" i="7" s="1"/>
  <c r="G65" i="7"/>
  <c r="H65" i="7" s="1"/>
  <c r="G62" i="7"/>
  <c r="H62" i="7" s="1"/>
  <c r="G61" i="7"/>
  <c r="H61" i="7" s="1"/>
  <c r="G58" i="7"/>
  <c r="H58" i="7" s="1"/>
  <c r="G57" i="7"/>
  <c r="H57" i="7" s="1"/>
  <c r="G54" i="7"/>
  <c r="H54" i="7" s="1"/>
  <c r="G53" i="7"/>
  <c r="H53" i="7" s="1"/>
  <c r="I3" i="1"/>
  <c r="G55" i="7" l="1"/>
  <c r="H55" i="7" s="1"/>
  <c r="G60" i="7"/>
  <c r="H60" i="7" s="1"/>
  <c r="G56" i="7"/>
  <c r="H56" i="7" s="1"/>
  <c r="G52" i="7"/>
  <c r="H52" i="7" s="1"/>
  <c r="G63" i="7"/>
  <c r="H63" i="7" s="1"/>
  <c r="G67" i="7"/>
  <c r="H67" i="7" s="1"/>
  <c r="G59" i="7"/>
  <c r="H59" i="7" s="1"/>
  <c r="G64" i="7"/>
  <c r="H64" i="7" s="1"/>
  <c r="H51" i="7"/>
  <c r="D68" i="7"/>
  <c r="D19" i="1"/>
  <c r="D18" i="1"/>
  <c r="D17" i="1"/>
  <c r="D16" i="1"/>
  <c r="D15" i="1"/>
  <c r="D14" i="1"/>
  <c r="F20" i="170"/>
  <c r="G20" i="170"/>
  <c r="H20" i="170"/>
  <c r="E20" i="170"/>
  <c r="I3" i="170"/>
  <c r="J3" i="170" s="1"/>
  <c r="I4" i="170"/>
  <c r="J4" i="170" s="1"/>
  <c r="I5" i="170"/>
  <c r="J5" i="170" s="1"/>
  <c r="I6" i="170"/>
  <c r="J6" i="170" s="1"/>
  <c r="I7" i="170"/>
  <c r="J7" i="170" s="1"/>
  <c r="I8" i="170"/>
  <c r="J8" i="170"/>
  <c r="I9" i="170"/>
  <c r="J9" i="170"/>
  <c r="I10" i="170"/>
  <c r="J10" i="170"/>
  <c r="I11" i="170"/>
  <c r="J11" i="170" s="1"/>
  <c r="I12" i="170"/>
  <c r="J12" i="170" s="1"/>
  <c r="I13" i="170"/>
  <c r="J13" i="170" s="1"/>
  <c r="I14" i="170"/>
  <c r="J14" i="170" s="1"/>
  <c r="I15" i="170"/>
  <c r="J15" i="170" s="1"/>
  <c r="I16" i="170"/>
  <c r="J16" i="170"/>
  <c r="I17" i="170"/>
  <c r="J17" i="170"/>
  <c r="I18" i="170"/>
  <c r="J18" i="170"/>
  <c r="I19" i="170"/>
  <c r="J19" i="170" s="1"/>
  <c r="I2" i="170"/>
  <c r="J2" i="170" s="1"/>
  <c r="F21" i="169"/>
  <c r="G21" i="169"/>
  <c r="H21" i="169"/>
  <c r="E21" i="169"/>
  <c r="F13" i="169"/>
  <c r="G13" i="169"/>
  <c r="H13" i="169"/>
  <c r="E13" i="169"/>
  <c r="I20" i="169"/>
  <c r="J20" i="169" s="1"/>
  <c r="I19" i="169"/>
  <c r="J19" i="169" s="1"/>
  <c r="J21" i="169" s="1"/>
  <c r="I2" i="169"/>
  <c r="J2" i="169"/>
  <c r="I3" i="169"/>
  <c r="J3" i="169"/>
  <c r="I4" i="169"/>
  <c r="J4" i="169" s="1"/>
  <c r="I5" i="169"/>
  <c r="J5" i="169" s="1"/>
  <c r="I6" i="169"/>
  <c r="J6" i="169"/>
  <c r="I7" i="169"/>
  <c r="J7" i="169" s="1"/>
  <c r="I8" i="169"/>
  <c r="J8" i="169" s="1"/>
  <c r="I9" i="169"/>
  <c r="J9" i="169" s="1"/>
  <c r="I10" i="169"/>
  <c r="J10" i="169" s="1"/>
  <c r="I11" i="169"/>
  <c r="J11" i="169" s="1"/>
  <c r="I12" i="169"/>
  <c r="J12" i="169" s="1"/>
  <c r="F162" i="168"/>
  <c r="G162" i="168"/>
  <c r="H162" i="168"/>
  <c r="E162" i="168"/>
  <c r="I3" i="168"/>
  <c r="J3" i="168" s="1"/>
  <c r="I4" i="168"/>
  <c r="J4" i="168"/>
  <c r="L4" i="168"/>
  <c r="I5" i="168"/>
  <c r="J5" i="168" s="1"/>
  <c r="L5" i="168"/>
  <c r="I6" i="168"/>
  <c r="J6" i="168" s="1"/>
  <c r="I7" i="168"/>
  <c r="L7" i="168" s="1"/>
  <c r="J7" i="168"/>
  <c r="I8" i="168"/>
  <c r="L8" i="168" s="1"/>
  <c r="I9" i="168"/>
  <c r="J9" i="168"/>
  <c r="L9" i="168"/>
  <c r="I10" i="168"/>
  <c r="J10" i="168" s="1"/>
  <c r="I11" i="168"/>
  <c r="J11" i="168" s="1"/>
  <c r="I12" i="168"/>
  <c r="J12" i="168" s="1"/>
  <c r="I13" i="168"/>
  <c r="J13" i="168"/>
  <c r="L13" i="168"/>
  <c r="I14" i="168"/>
  <c r="J14" i="168" s="1"/>
  <c r="L14" i="168"/>
  <c r="I15" i="168"/>
  <c r="L15" i="168" s="1"/>
  <c r="I16" i="168"/>
  <c r="L16" i="168" s="1"/>
  <c r="J16" i="168"/>
  <c r="I17" i="168"/>
  <c r="J17" i="168" s="1"/>
  <c r="I18" i="168"/>
  <c r="J18" i="168" s="1"/>
  <c r="I19" i="168"/>
  <c r="J19" i="168" s="1"/>
  <c r="I20" i="168"/>
  <c r="J20" i="168" s="1"/>
  <c r="I21" i="168"/>
  <c r="J21" i="168" s="1"/>
  <c r="I22" i="168"/>
  <c r="J22" i="168" s="1"/>
  <c r="L22" i="168"/>
  <c r="I23" i="168"/>
  <c r="L23" i="168" s="1"/>
  <c r="I24" i="168"/>
  <c r="L24" i="168" s="1"/>
  <c r="J24" i="168"/>
  <c r="I25" i="168"/>
  <c r="J25" i="168" s="1"/>
  <c r="I26" i="168"/>
  <c r="J26" i="168" s="1"/>
  <c r="I27" i="168"/>
  <c r="J27" i="168" s="1"/>
  <c r="I28" i="168"/>
  <c r="J28" i="168"/>
  <c r="L28" i="168"/>
  <c r="I29" i="168"/>
  <c r="J29" i="168" s="1"/>
  <c r="I30" i="168"/>
  <c r="J30" i="168" s="1"/>
  <c r="I31" i="168"/>
  <c r="L31" i="168" s="1"/>
  <c r="J31" i="168"/>
  <c r="I32" i="168"/>
  <c r="L32" i="168" s="1"/>
  <c r="I33" i="168"/>
  <c r="J33" i="168"/>
  <c r="L33" i="168"/>
  <c r="I34" i="168"/>
  <c r="J34" i="168" s="1"/>
  <c r="I35" i="168"/>
  <c r="J35" i="168" s="1"/>
  <c r="I36" i="168"/>
  <c r="J36" i="168"/>
  <c r="L36" i="168"/>
  <c r="I37" i="168"/>
  <c r="J37" i="168"/>
  <c r="L37" i="168"/>
  <c r="I38" i="168"/>
  <c r="J38" i="168" s="1"/>
  <c r="I39" i="168"/>
  <c r="L39" i="168" s="1"/>
  <c r="J39" i="168"/>
  <c r="I40" i="168"/>
  <c r="L40" i="168" s="1"/>
  <c r="I41" i="168"/>
  <c r="J41" i="168"/>
  <c r="L41" i="168"/>
  <c r="I42" i="168"/>
  <c r="J42" i="168" s="1"/>
  <c r="I43" i="168"/>
  <c r="J43" i="168" s="1"/>
  <c r="I44" i="168"/>
  <c r="J44" i="168" s="1"/>
  <c r="I45" i="168"/>
  <c r="J45" i="168"/>
  <c r="L45" i="168"/>
  <c r="I46" i="168"/>
  <c r="J46" i="168" s="1"/>
  <c r="L46" i="168"/>
  <c r="I47" i="168"/>
  <c r="L47" i="168" s="1"/>
  <c r="I48" i="168"/>
  <c r="L48" i="168" s="1"/>
  <c r="J48" i="168"/>
  <c r="I49" i="168"/>
  <c r="J49" i="168" s="1"/>
  <c r="I50" i="168"/>
  <c r="J50" i="168" s="1"/>
  <c r="I51" i="168"/>
  <c r="J51" i="168" s="1"/>
  <c r="I52" i="168"/>
  <c r="J52" i="168" s="1"/>
  <c r="I53" i="168"/>
  <c r="J53" i="168" s="1"/>
  <c r="I54" i="168"/>
  <c r="J54" i="168" s="1"/>
  <c r="L54" i="168"/>
  <c r="I55" i="168"/>
  <c r="L55" i="168" s="1"/>
  <c r="I56" i="168"/>
  <c r="L56" i="168" s="1"/>
  <c r="J56" i="168"/>
  <c r="I57" i="168"/>
  <c r="J57" i="168" s="1"/>
  <c r="I58" i="168"/>
  <c r="J58" i="168" s="1"/>
  <c r="I59" i="168"/>
  <c r="J59" i="168" s="1"/>
  <c r="I60" i="168"/>
  <c r="J60" i="168"/>
  <c r="L60" i="168"/>
  <c r="I61" i="168"/>
  <c r="J61" i="168" s="1"/>
  <c r="I62" i="168"/>
  <c r="J62" i="168" s="1"/>
  <c r="I63" i="168"/>
  <c r="L63" i="168" s="1"/>
  <c r="J63" i="168"/>
  <c r="I64" i="168"/>
  <c r="L64" i="168" s="1"/>
  <c r="I65" i="168"/>
  <c r="J65" i="168"/>
  <c r="L65" i="168"/>
  <c r="I66" i="168"/>
  <c r="J66" i="168" s="1"/>
  <c r="I67" i="168"/>
  <c r="J67" i="168" s="1"/>
  <c r="I68" i="168"/>
  <c r="J68" i="168"/>
  <c r="L68" i="168"/>
  <c r="I69" i="168"/>
  <c r="J69" i="168"/>
  <c r="L69" i="168"/>
  <c r="I70" i="168"/>
  <c r="J70" i="168" s="1"/>
  <c r="I71" i="168"/>
  <c r="L71" i="168" s="1"/>
  <c r="J71" i="168"/>
  <c r="I72" i="168"/>
  <c r="L72" i="168" s="1"/>
  <c r="I73" i="168"/>
  <c r="J73" i="168"/>
  <c r="L73" i="168"/>
  <c r="I74" i="168"/>
  <c r="J74" i="168" s="1"/>
  <c r="I75" i="168"/>
  <c r="J75" i="168" s="1"/>
  <c r="I76" i="168"/>
  <c r="J76" i="168" s="1"/>
  <c r="I77" i="168"/>
  <c r="J77" i="168"/>
  <c r="L77" i="168"/>
  <c r="I78" i="168"/>
  <c r="J78" i="168"/>
  <c r="L78" i="168"/>
  <c r="I79" i="168"/>
  <c r="L79" i="168" s="1"/>
  <c r="I80" i="168"/>
  <c r="L80" i="168" s="1"/>
  <c r="J80" i="168"/>
  <c r="I81" i="168"/>
  <c r="J81" i="168" s="1"/>
  <c r="I82" i="168"/>
  <c r="J82" i="168" s="1"/>
  <c r="I83" i="168"/>
  <c r="J83" i="168" s="1"/>
  <c r="I84" i="168"/>
  <c r="J84" i="168"/>
  <c r="L84" i="168"/>
  <c r="I85" i="168"/>
  <c r="J85" i="168" s="1"/>
  <c r="I86" i="168"/>
  <c r="J86" i="168" s="1"/>
  <c r="I87" i="168"/>
  <c r="L87" i="168" s="1"/>
  <c r="J87" i="168"/>
  <c r="I88" i="168"/>
  <c r="L88" i="168" s="1"/>
  <c r="I89" i="168"/>
  <c r="J89" i="168"/>
  <c r="L89" i="168"/>
  <c r="I90" i="168"/>
  <c r="J90" i="168" s="1"/>
  <c r="I91" i="168"/>
  <c r="J91" i="168" s="1"/>
  <c r="I92" i="168"/>
  <c r="J92" i="168" s="1"/>
  <c r="I93" i="168"/>
  <c r="J93" i="168"/>
  <c r="L93" i="168"/>
  <c r="I94" i="168"/>
  <c r="J94" i="168"/>
  <c r="L94" i="168"/>
  <c r="I95" i="168"/>
  <c r="L95" i="168" s="1"/>
  <c r="I96" i="168"/>
  <c r="L96" i="168" s="1"/>
  <c r="J96" i="168"/>
  <c r="I97" i="168"/>
  <c r="J97" i="168" s="1"/>
  <c r="I98" i="168"/>
  <c r="J98" i="168" s="1"/>
  <c r="I99" i="168"/>
  <c r="J99" i="168" s="1"/>
  <c r="I100" i="168"/>
  <c r="J100" i="168"/>
  <c r="L100" i="168"/>
  <c r="I101" i="168"/>
  <c r="J101" i="168" s="1"/>
  <c r="I102" i="168"/>
  <c r="J102" i="168" s="1"/>
  <c r="I103" i="168"/>
  <c r="L103" i="168" s="1"/>
  <c r="J103" i="168"/>
  <c r="I104" i="168"/>
  <c r="L104" i="168" s="1"/>
  <c r="I105" i="168"/>
  <c r="J105" i="168"/>
  <c r="L105" i="168"/>
  <c r="I106" i="168"/>
  <c r="J106" i="168" s="1"/>
  <c r="I107" i="168"/>
  <c r="J107" i="168" s="1"/>
  <c r="I108" i="168"/>
  <c r="J108" i="168" s="1"/>
  <c r="I109" i="168"/>
  <c r="J109" i="168"/>
  <c r="L109" i="168"/>
  <c r="I110" i="168"/>
  <c r="J110" i="168"/>
  <c r="L110" i="168"/>
  <c r="I111" i="168"/>
  <c r="L111" i="168" s="1"/>
  <c r="I112" i="168"/>
  <c r="L112" i="168" s="1"/>
  <c r="J112" i="168"/>
  <c r="I113" i="168"/>
  <c r="J113" i="168" s="1"/>
  <c r="I114" i="168"/>
  <c r="J114" i="168" s="1"/>
  <c r="I115" i="168"/>
  <c r="J115" i="168" s="1"/>
  <c r="I116" i="168"/>
  <c r="J116" i="168"/>
  <c r="L116" i="168"/>
  <c r="I117" i="168"/>
  <c r="J117" i="168" s="1"/>
  <c r="I118" i="168"/>
  <c r="J118" i="168" s="1"/>
  <c r="I119" i="168"/>
  <c r="L119" i="168" s="1"/>
  <c r="J119" i="168"/>
  <c r="I120" i="168"/>
  <c r="L120" i="168" s="1"/>
  <c r="I121" i="168"/>
  <c r="J121" i="168"/>
  <c r="L121" i="168"/>
  <c r="I122" i="168"/>
  <c r="J122" i="168" s="1"/>
  <c r="I123" i="168"/>
  <c r="J123" i="168" s="1"/>
  <c r="I124" i="168"/>
  <c r="J124" i="168"/>
  <c r="L124" i="168"/>
  <c r="I125" i="168"/>
  <c r="J125" i="168"/>
  <c r="L125" i="168"/>
  <c r="I126" i="168"/>
  <c r="J126" i="168" s="1"/>
  <c r="I127" i="168"/>
  <c r="L127" i="168" s="1"/>
  <c r="J127" i="168"/>
  <c r="I128" i="168"/>
  <c r="L128" i="168" s="1"/>
  <c r="I129" i="168"/>
  <c r="J129" i="168"/>
  <c r="L129" i="168"/>
  <c r="I130" i="168"/>
  <c r="J130" i="168" s="1"/>
  <c r="I131" i="168"/>
  <c r="J131" i="168" s="1"/>
  <c r="I132" i="168"/>
  <c r="J132" i="168" s="1"/>
  <c r="I133" i="168"/>
  <c r="J133" i="168"/>
  <c r="L133" i="168"/>
  <c r="I134" i="168"/>
  <c r="J134" i="168" s="1"/>
  <c r="L134" i="168"/>
  <c r="I135" i="168"/>
  <c r="L135" i="168" s="1"/>
  <c r="I136" i="168"/>
  <c r="L136" i="168" s="1"/>
  <c r="J136" i="168"/>
  <c r="I137" i="168"/>
  <c r="J137" i="168" s="1"/>
  <c r="I138" i="168"/>
  <c r="J138" i="168" s="1"/>
  <c r="I139" i="168"/>
  <c r="J139" i="168" s="1"/>
  <c r="I140" i="168"/>
  <c r="J140" i="168" s="1"/>
  <c r="I141" i="168"/>
  <c r="J141" i="168" s="1"/>
  <c r="I142" i="168"/>
  <c r="J142" i="168" s="1"/>
  <c r="L142" i="168"/>
  <c r="I143" i="168"/>
  <c r="L143" i="168" s="1"/>
  <c r="I144" i="168"/>
  <c r="L144" i="168" s="1"/>
  <c r="J144" i="168"/>
  <c r="I145" i="168"/>
  <c r="J145" i="168" s="1"/>
  <c r="I146" i="168"/>
  <c r="J146" i="168" s="1"/>
  <c r="I147" i="168"/>
  <c r="J147" i="168" s="1"/>
  <c r="I148" i="168"/>
  <c r="J148" i="168"/>
  <c r="L148" i="168"/>
  <c r="I149" i="168"/>
  <c r="J149" i="168" s="1"/>
  <c r="I150" i="168"/>
  <c r="J150" i="168" s="1"/>
  <c r="I151" i="168"/>
  <c r="L151" i="168" s="1"/>
  <c r="J151" i="168"/>
  <c r="I152" i="168"/>
  <c r="L152" i="168" s="1"/>
  <c r="I153" i="168"/>
  <c r="J153" i="168"/>
  <c r="L153" i="168"/>
  <c r="I154" i="168"/>
  <c r="J154" i="168" s="1"/>
  <c r="I155" i="168"/>
  <c r="J155" i="168" s="1"/>
  <c r="I156" i="168"/>
  <c r="J156" i="168"/>
  <c r="L156" i="168"/>
  <c r="I157" i="168"/>
  <c r="J157" i="168"/>
  <c r="L157" i="168"/>
  <c r="I158" i="168"/>
  <c r="J158" i="168" s="1"/>
  <c r="I159" i="168"/>
  <c r="L159" i="168" s="1"/>
  <c r="J159" i="168"/>
  <c r="I160" i="168"/>
  <c r="L160" i="168" s="1"/>
  <c r="I161" i="168"/>
  <c r="J161" i="168"/>
  <c r="L161" i="168"/>
  <c r="I2" i="168"/>
  <c r="L2" i="168" s="1"/>
  <c r="T11" i="167"/>
  <c r="U11" i="167"/>
  <c r="V11" i="167"/>
  <c r="S11" i="167"/>
  <c r="W10" i="167"/>
  <c r="Z10" i="167" s="1"/>
  <c r="W9" i="167"/>
  <c r="Z9" i="167" s="1"/>
  <c r="W8" i="167"/>
  <c r="Z8" i="167" s="1"/>
  <c r="W7" i="167"/>
  <c r="Z7" i="167" s="1"/>
  <c r="W6" i="167"/>
  <c r="X6" i="167" s="1"/>
  <c r="W5" i="167"/>
  <c r="Z5" i="167" s="1"/>
  <c r="W4" i="167"/>
  <c r="X4" i="167" s="1"/>
  <c r="W3" i="167"/>
  <c r="Z3" i="167" s="1"/>
  <c r="W2" i="167"/>
  <c r="X2" i="167" s="1"/>
  <c r="F75" i="167"/>
  <c r="G75" i="167"/>
  <c r="H75" i="167"/>
  <c r="E75" i="167"/>
  <c r="L8" i="167"/>
  <c r="I2" i="167"/>
  <c r="L2" i="167" s="1"/>
  <c r="J2" i="167"/>
  <c r="I3" i="167"/>
  <c r="J3" i="167" s="1"/>
  <c r="I4" i="167"/>
  <c r="J4" i="167" s="1"/>
  <c r="I5" i="167"/>
  <c r="J5" i="167" s="1"/>
  <c r="I6" i="167"/>
  <c r="J6" i="167" s="1"/>
  <c r="I7" i="167"/>
  <c r="J7" i="167" s="1"/>
  <c r="I8" i="167"/>
  <c r="J8" i="167" s="1"/>
  <c r="I9" i="167"/>
  <c r="L9" i="167" s="1"/>
  <c r="I10" i="167"/>
  <c r="L10" i="167" s="1"/>
  <c r="I11" i="167"/>
  <c r="J11" i="167" s="1"/>
  <c r="I12" i="167"/>
  <c r="L12" i="167" s="1"/>
  <c r="I13" i="167"/>
  <c r="J13" i="167" s="1"/>
  <c r="I14" i="167"/>
  <c r="J14" i="167" s="1"/>
  <c r="I15" i="167"/>
  <c r="J15" i="167" s="1"/>
  <c r="I16" i="167"/>
  <c r="L16" i="167" s="1"/>
  <c r="I17" i="167"/>
  <c r="L17" i="167" s="1"/>
  <c r="J17" i="167"/>
  <c r="I18" i="167"/>
  <c r="L18" i="167" s="1"/>
  <c r="I19" i="167"/>
  <c r="J19" i="167" s="1"/>
  <c r="I20" i="167"/>
  <c r="L20" i="167" s="1"/>
  <c r="I21" i="167"/>
  <c r="L21" i="167" s="1"/>
  <c r="I22" i="167"/>
  <c r="J22" i="167" s="1"/>
  <c r="I23" i="167"/>
  <c r="J23" i="167" s="1"/>
  <c r="I24" i="167"/>
  <c r="J24" i="167" s="1"/>
  <c r="I25" i="167"/>
  <c r="L25" i="167" s="1"/>
  <c r="I26" i="167"/>
  <c r="L26" i="167" s="1"/>
  <c r="I27" i="167"/>
  <c r="J27" i="167" s="1"/>
  <c r="I28" i="167"/>
  <c r="J28" i="167" s="1"/>
  <c r="I29" i="167"/>
  <c r="L29" i="167" s="1"/>
  <c r="I30" i="167"/>
  <c r="J30" i="167" s="1"/>
  <c r="I31" i="167"/>
  <c r="J31" i="167" s="1"/>
  <c r="I32" i="167"/>
  <c r="J32" i="167" s="1"/>
  <c r="I33" i="167"/>
  <c r="L33" i="167" s="1"/>
  <c r="I34" i="167"/>
  <c r="L34" i="167" s="1"/>
  <c r="J34" i="167"/>
  <c r="I35" i="167"/>
  <c r="J35" i="167" s="1"/>
  <c r="I36" i="167"/>
  <c r="J36" i="167" s="1"/>
  <c r="I37" i="167"/>
  <c r="J37" i="167" s="1"/>
  <c r="I38" i="167"/>
  <c r="J38" i="167" s="1"/>
  <c r="I39" i="167"/>
  <c r="J39" i="167" s="1"/>
  <c r="I40" i="167"/>
  <c r="L40" i="167" s="1"/>
  <c r="I41" i="167"/>
  <c r="L41" i="167" s="1"/>
  <c r="I42" i="167"/>
  <c r="L42" i="167" s="1"/>
  <c r="I43" i="167"/>
  <c r="J43" i="167" s="1"/>
  <c r="I44" i="167"/>
  <c r="L44" i="167" s="1"/>
  <c r="I45" i="167"/>
  <c r="J45" i="167" s="1"/>
  <c r="I46" i="167"/>
  <c r="J46" i="167" s="1"/>
  <c r="I47" i="167"/>
  <c r="J47" i="167" s="1"/>
  <c r="I48" i="167"/>
  <c r="J48" i="167" s="1"/>
  <c r="I49" i="167"/>
  <c r="L49" i="167" s="1"/>
  <c r="J49" i="167"/>
  <c r="I50" i="167"/>
  <c r="L50" i="167" s="1"/>
  <c r="I51" i="167"/>
  <c r="J51" i="167" s="1"/>
  <c r="I52" i="167"/>
  <c r="J52" i="167" s="1"/>
  <c r="I53" i="167"/>
  <c r="L53" i="167" s="1"/>
  <c r="I54" i="167"/>
  <c r="J54" i="167" s="1"/>
  <c r="I55" i="167"/>
  <c r="J55" i="167" s="1"/>
  <c r="I56" i="167"/>
  <c r="J56" i="167" s="1"/>
  <c r="I57" i="167"/>
  <c r="L57" i="167" s="1"/>
  <c r="I58" i="167"/>
  <c r="L58" i="167" s="1"/>
  <c r="I59" i="167"/>
  <c r="J59" i="167" s="1"/>
  <c r="I60" i="167"/>
  <c r="J60" i="167" s="1"/>
  <c r="I61" i="167"/>
  <c r="L61" i="167" s="1"/>
  <c r="I62" i="167"/>
  <c r="J62" i="167" s="1"/>
  <c r="I63" i="167"/>
  <c r="J63" i="167" s="1"/>
  <c r="I64" i="167"/>
  <c r="J64" i="167" s="1"/>
  <c r="I65" i="167"/>
  <c r="L65" i="167" s="1"/>
  <c r="I66" i="167"/>
  <c r="L66" i="167" s="1"/>
  <c r="J66" i="167"/>
  <c r="I67" i="167"/>
  <c r="J67" i="167" s="1"/>
  <c r="I68" i="167"/>
  <c r="L68" i="167" s="1"/>
  <c r="J68" i="167"/>
  <c r="I69" i="167"/>
  <c r="J69" i="167" s="1"/>
  <c r="I70" i="167"/>
  <c r="L70" i="167" s="1"/>
  <c r="I71" i="167"/>
  <c r="J71" i="167" s="1"/>
  <c r="I72" i="167"/>
  <c r="L72" i="167" s="1"/>
  <c r="I73" i="167"/>
  <c r="J73" i="167" s="1"/>
  <c r="I74" i="167"/>
  <c r="J74" i="167" s="1"/>
  <c r="I152" i="166"/>
  <c r="G68" i="7" l="1"/>
  <c r="H68" i="7"/>
  <c r="J13" i="169"/>
  <c r="J20" i="170"/>
  <c r="L149" i="168"/>
  <c r="L145" i="168"/>
  <c r="L140" i="168"/>
  <c r="L117" i="168"/>
  <c r="L113" i="168"/>
  <c r="L101" i="168"/>
  <c r="L97" i="168"/>
  <c r="L85" i="168"/>
  <c r="L81" i="168"/>
  <c r="L61" i="168"/>
  <c r="L57" i="168"/>
  <c r="L52" i="168"/>
  <c r="L29" i="168"/>
  <c r="L25" i="168"/>
  <c r="L20" i="168"/>
  <c r="I162" i="168"/>
  <c r="E15" i="1" s="1"/>
  <c r="J70" i="167"/>
  <c r="J57" i="167"/>
  <c r="J50" i="167"/>
  <c r="J40" i="167"/>
  <c r="L67" i="167"/>
  <c r="J160" i="168"/>
  <c r="L158" i="168"/>
  <c r="J143" i="168"/>
  <c r="L141" i="168"/>
  <c r="L137" i="168"/>
  <c r="L132" i="168"/>
  <c r="J128" i="168"/>
  <c r="L126" i="168"/>
  <c r="J111" i="168"/>
  <c r="L108" i="168"/>
  <c r="J104" i="168"/>
  <c r="L102" i="168"/>
  <c r="J95" i="168"/>
  <c r="L92" i="168"/>
  <c r="J88" i="168"/>
  <c r="L86" i="168"/>
  <c r="J79" i="168"/>
  <c r="L76" i="168"/>
  <c r="J72" i="168"/>
  <c r="L70" i="168"/>
  <c r="J55" i="168"/>
  <c r="L53" i="168"/>
  <c r="L49" i="168"/>
  <c r="L44" i="168"/>
  <c r="J40" i="168"/>
  <c r="L38" i="168"/>
  <c r="J23" i="168"/>
  <c r="L21" i="168"/>
  <c r="L17" i="168"/>
  <c r="L12" i="168"/>
  <c r="J8" i="168"/>
  <c r="L6" i="168"/>
  <c r="I21" i="169"/>
  <c r="E19" i="1" s="1"/>
  <c r="G19" i="1" s="1"/>
  <c r="I20" i="170"/>
  <c r="E18" i="1" s="1"/>
  <c r="G18" i="1" s="1"/>
  <c r="I13" i="169"/>
  <c r="E17" i="1" s="1"/>
  <c r="G17" i="1" s="1"/>
  <c r="J25" i="167"/>
  <c r="L38" i="167"/>
  <c r="J152" i="168"/>
  <c r="L150" i="168"/>
  <c r="J135" i="168"/>
  <c r="J120" i="168"/>
  <c r="L118" i="168"/>
  <c r="J64" i="168"/>
  <c r="L62" i="168"/>
  <c r="J47" i="168"/>
  <c r="J32" i="168"/>
  <c r="L30" i="168"/>
  <c r="J15" i="168"/>
  <c r="L146" i="168"/>
  <c r="L130" i="168"/>
  <c r="L114" i="168"/>
  <c r="L98" i="168"/>
  <c r="L90" i="168"/>
  <c r="L74" i="168"/>
  <c r="L58" i="168"/>
  <c r="L42" i="168"/>
  <c r="L34" i="168"/>
  <c r="L26" i="168"/>
  <c r="L18" i="168"/>
  <c r="L10" i="168"/>
  <c r="L154" i="168"/>
  <c r="L138" i="168"/>
  <c r="L122" i="168"/>
  <c r="L106" i="168"/>
  <c r="L82" i="168"/>
  <c r="L66" i="168"/>
  <c r="L50" i="168"/>
  <c r="L155" i="168"/>
  <c r="L147" i="168"/>
  <c r="L139" i="168"/>
  <c r="L131" i="168"/>
  <c r="L123" i="168"/>
  <c r="L115" i="168"/>
  <c r="L107" i="168"/>
  <c r="L99" i="168"/>
  <c r="L91" i="168"/>
  <c r="L83" i="168"/>
  <c r="L75" i="168"/>
  <c r="L67" i="168"/>
  <c r="L59" i="168"/>
  <c r="L51" i="168"/>
  <c r="L43" i="168"/>
  <c r="L35" i="168"/>
  <c r="L27" i="168"/>
  <c r="L19" i="168"/>
  <c r="L11" i="168"/>
  <c r="L3" i="168"/>
  <c r="J2" i="168"/>
  <c r="L64" i="167"/>
  <c r="L35" i="167"/>
  <c r="L6" i="167"/>
  <c r="J16" i="167"/>
  <c r="J9" i="167"/>
  <c r="L56" i="167"/>
  <c r="L32" i="167"/>
  <c r="L3" i="167"/>
  <c r="J72" i="167"/>
  <c r="J61" i="167"/>
  <c r="J26" i="167"/>
  <c r="J20" i="167"/>
  <c r="L52" i="167"/>
  <c r="L24" i="167"/>
  <c r="L51" i="167"/>
  <c r="W11" i="167"/>
  <c r="E16" i="1" s="1"/>
  <c r="L48" i="167"/>
  <c r="L19" i="167"/>
  <c r="J41" i="167"/>
  <c r="J18" i="167"/>
  <c r="L47" i="167"/>
  <c r="J58" i="167"/>
  <c r="J29" i="167"/>
  <c r="L15" i="167"/>
  <c r="L62" i="167"/>
  <c r="L54" i="167"/>
  <c r="L46" i="167"/>
  <c r="L30" i="167"/>
  <c r="L22" i="167"/>
  <c r="L14" i="167"/>
  <c r="I75" i="167"/>
  <c r="J53" i="167"/>
  <c r="J44" i="167"/>
  <c r="J21" i="167"/>
  <c r="J12" i="167"/>
  <c r="L69" i="167"/>
  <c r="L45" i="167"/>
  <c r="L37" i="167"/>
  <c r="L13" i="167"/>
  <c r="L5" i="167"/>
  <c r="L60" i="167"/>
  <c r="L36" i="167"/>
  <c r="L28" i="167"/>
  <c r="L4" i="167"/>
  <c r="L59" i="167"/>
  <c r="L43" i="167"/>
  <c r="X7" i="167"/>
  <c r="L27" i="167"/>
  <c r="L11" i="167"/>
  <c r="J65" i="167"/>
  <c r="J42" i="167"/>
  <c r="J33" i="167"/>
  <c r="J10" i="167"/>
  <c r="L74" i="167"/>
  <c r="L73" i="167"/>
  <c r="L71" i="167"/>
  <c r="L63" i="167"/>
  <c r="L55" i="167"/>
  <c r="L39" i="167"/>
  <c r="L31" i="167"/>
  <c r="L23" i="167"/>
  <c r="L7" i="167"/>
  <c r="Z4" i="167"/>
  <c r="Z2" i="167"/>
  <c r="X5" i="167"/>
  <c r="X8" i="167"/>
  <c r="X3" i="167"/>
  <c r="X10" i="167"/>
  <c r="X11" i="167" s="1"/>
  <c r="Z6" i="167"/>
  <c r="X9" i="167"/>
  <c r="I92" i="166"/>
  <c r="J92" i="166" s="1"/>
  <c r="F3" i="166"/>
  <c r="I3" i="166" s="1"/>
  <c r="J3" i="166" s="1"/>
  <c r="J152" i="166"/>
  <c r="I15" i="165"/>
  <c r="J15" i="165" s="1"/>
  <c r="I16" i="165"/>
  <c r="J16" i="165" s="1"/>
  <c r="I17" i="165"/>
  <c r="J17" i="165" s="1"/>
  <c r="I18" i="165"/>
  <c r="J18" i="165" s="1"/>
  <c r="I59" i="165"/>
  <c r="J59" i="165" s="1"/>
  <c r="I89" i="165"/>
  <c r="J89" i="165" s="1"/>
  <c r="G103" i="165"/>
  <c r="H103" i="165"/>
  <c r="H183" i="166"/>
  <c r="G183" i="166"/>
  <c r="E183" i="166"/>
  <c r="F182" i="166"/>
  <c r="I182" i="166" s="1"/>
  <c r="J182" i="166" s="1"/>
  <c r="F181" i="166"/>
  <c r="I181" i="166" s="1"/>
  <c r="J181" i="166" s="1"/>
  <c r="F180" i="166"/>
  <c r="I180" i="166" s="1"/>
  <c r="J180" i="166" s="1"/>
  <c r="F179" i="166"/>
  <c r="I179" i="166" s="1"/>
  <c r="J179" i="166" s="1"/>
  <c r="F178" i="166"/>
  <c r="I178" i="166" s="1"/>
  <c r="J178" i="166" s="1"/>
  <c r="F177" i="166"/>
  <c r="I177" i="166" s="1"/>
  <c r="J177" i="166" s="1"/>
  <c r="F176" i="166"/>
  <c r="I176" i="166" s="1"/>
  <c r="J176" i="166" s="1"/>
  <c r="F175" i="166"/>
  <c r="I175" i="166" s="1"/>
  <c r="J175" i="166" s="1"/>
  <c r="F174" i="166"/>
  <c r="I174" i="166" s="1"/>
  <c r="J174" i="166" s="1"/>
  <c r="F173" i="166"/>
  <c r="I173" i="166" s="1"/>
  <c r="J173" i="166" s="1"/>
  <c r="F172" i="166"/>
  <c r="I172" i="166" s="1"/>
  <c r="J172" i="166" s="1"/>
  <c r="F171" i="166"/>
  <c r="I171" i="166" s="1"/>
  <c r="J171" i="166" s="1"/>
  <c r="F170" i="166"/>
  <c r="I170" i="166" s="1"/>
  <c r="J170" i="166" s="1"/>
  <c r="F169" i="166"/>
  <c r="I169" i="166" s="1"/>
  <c r="J169" i="166" s="1"/>
  <c r="F168" i="166"/>
  <c r="I168" i="166" s="1"/>
  <c r="J168" i="166" s="1"/>
  <c r="F167" i="166"/>
  <c r="I167" i="166" s="1"/>
  <c r="J167" i="166" s="1"/>
  <c r="F166" i="166"/>
  <c r="I166" i="166" s="1"/>
  <c r="J166" i="166" s="1"/>
  <c r="F165" i="166"/>
  <c r="I165" i="166" s="1"/>
  <c r="J165" i="166" s="1"/>
  <c r="F164" i="166"/>
  <c r="I164" i="166" s="1"/>
  <c r="J164" i="166" s="1"/>
  <c r="F163" i="166"/>
  <c r="I163" i="166" s="1"/>
  <c r="J163" i="166" s="1"/>
  <c r="F162" i="166"/>
  <c r="I162" i="166" s="1"/>
  <c r="J162" i="166" s="1"/>
  <c r="F161" i="166"/>
  <c r="I161" i="166" s="1"/>
  <c r="J161" i="166" s="1"/>
  <c r="F160" i="166"/>
  <c r="I160" i="166" s="1"/>
  <c r="J160" i="166" s="1"/>
  <c r="F159" i="166"/>
  <c r="I159" i="166" s="1"/>
  <c r="J159" i="166" s="1"/>
  <c r="F158" i="166"/>
  <c r="I158" i="166" s="1"/>
  <c r="J158" i="166" s="1"/>
  <c r="F157" i="166"/>
  <c r="I157" i="166" s="1"/>
  <c r="J157" i="166" s="1"/>
  <c r="F156" i="166"/>
  <c r="I156" i="166" s="1"/>
  <c r="J156" i="166" s="1"/>
  <c r="F155" i="166"/>
  <c r="I155" i="166" s="1"/>
  <c r="J155" i="166" s="1"/>
  <c r="F154" i="166"/>
  <c r="I154" i="166" s="1"/>
  <c r="J154" i="166" s="1"/>
  <c r="F153" i="166"/>
  <c r="I153" i="166" s="1"/>
  <c r="J153" i="166" s="1"/>
  <c r="F151" i="166"/>
  <c r="I151" i="166" s="1"/>
  <c r="J151" i="166" s="1"/>
  <c r="F150" i="166"/>
  <c r="I150" i="166" s="1"/>
  <c r="J150" i="166" s="1"/>
  <c r="F149" i="166"/>
  <c r="I149" i="166" s="1"/>
  <c r="J149" i="166" s="1"/>
  <c r="F148" i="166"/>
  <c r="I148" i="166" s="1"/>
  <c r="J148" i="166" s="1"/>
  <c r="F147" i="166"/>
  <c r="I147" i="166" s="1"/>
  <c r="J147" i="166" s="1"/>
  <c r="F146" i="166"/>
  <c r="I146" i="166" s="1"/>
  <c r="J146" i="166" s="1"/>
  <c r="F145" i="166"/>
  <c r="I145" i="166" s="1"/>
  <c r="J145" i="166" s="1"/>
  <c r="F144" i="166"/>
  <c r="I144" i="166" s="1"/>
  <c r="J144" i="166" s="1"/>
  <c r="F143" i="166"/>
  <c r="I143" i="166" s="1"/>
  <c r="J143" i="166" s="1"/>
  <c r="F142" i="166"/>
  <c r="I142" i="166" s="1"/>
  <c r="J142" i="166" s="1"/>
  <c r="F141" i="166"/>
  <c r="I141" i="166" s="1"/>
  <c r="J141" i="166" s="1"/>
  <c r="F140" i="166"/>
  <c r="I140" i="166" s="1"/>
  <c r="J140" i="166" s="1"/>
  <c r="F139" i="166"/>
  <c r="I139" i="166" s="1"/>
  <c r="J139" i="166" s="1"/>
  <c r="F138" i="166"/>
  <c r="I138" i="166" s="1"/>
  <c r="J138" i="166" s="1"/>
  <c r="F137" i="166"/>
  <c r="I137" i="166" s="1"/>
  <c r="J137" i="166" s="1"/>
  <c r="F136" i="166"/>
  <c r="I136" i="166" s="1"/>
  <c r="J136" i="166" s="1"/>
  <c r="F135" i="166"/>
  <c r="I135" i="166" s="1"/>
  <c r="J135" i="166" s="1"/>
  <c r="F134" i="166"/>
  <c r="I134" i="166" s="1"/>
  <c r="J134" i="166" s="1"/>
  <c r="F133" i="166"/>
  <c r="I133" i="166" s="1"/>
  <c r="J133" i="166" s="1"/>
  <c r="F132" i="166"/>
  <c r="I132" i="166" s="1"/>
  <c r="J132" i="166" s="1"/>
  <c r="F131" i="166"/>
  <c r="I131" i="166" s="1"/>
  <c r="J131" i="166" s="1"/>
  <c r="F130" i="166"/>
  <c r="I130" i="166" s="1"/>
  <c r="J130" i="166" s="1"/>
  <c r="F129" i="166"/>
  <c r="I129" i="166" s="1"/>
  <c r="J129" i="166" s="1"/>
  <c r="F128" i="166"/>
  <c r="I128" i="166" s="1"/>
  <c r="J128" i="166" s="1"/>
  <c r="F127" i="166"/>
  <c r="I127" i="166" s="1"/>
  <c r="J127" i="166" s="1"/>
  <c r="F126" i="166"/>
  <c r="I126" i="166" s="1"/>
  <c r="J126" i="166" s="1"/>
  <c r="F125" i="166"/>
  <c r="I125" i="166" s="1"/>
  <c r="J125" i="166" s="1"/>
  <c r="F124" i="166"/>
  <c r="I124" i="166" s="1"/>
  <c r="J124" i="166" s="1"/>
  <c r="F123" i="166"/>
  <c r="I123" i="166" s="1"/>
  <c r="J123" i="166" s="1"/>
  <c r="F122" i="166"/>
  <c r="I122" i="166" s="1"/>
  <c r="J122" i="166" s="1"/>
  <c r="F121" i="166"/>
  <c r="I121" i="166" s="1"/>
  <c r="J121" i="166" s="1"/>
  <c r="F120" i="166"/>
  <c r="I120" i="166" s="1"/>
  <c r="J120" i="166" s="1"/>
  <c r="F119" i="166"/>
  <c r="I119" i="166" s="1"/>
  <c r="J119" i="166" s="1"/>
  <c r="F118" i="166"/>
  <c r="I118" i="166" s="1"/>
  <c r="J118" i="166" s="1"/>
  <c r="F117" i="166"/>
  <c r="I117" i="166" s="1"/>
  <c r="J117" i="166" s="1"/>
  <c r="F116" i="166"/>
  <c r="I116" i="166" s="1"/>
  <c r="J116" i="166" s="1"/>
  <c r="F115" i="166"/>
  <c r="I115" i="166" s="1"/>
  <c r="J115" i="166" s="1"/>
  <c r="F114" i="166"/>
  <c r="I114" i="166" s="1"/>
  <c r="J114" i="166" s="1"/>
  <c r="F113" i="166"/>
  <c r="I113" i="166" s="1"/>
  <c r="J113" i="166" s="1"/>
  <c r="F112" i="166"/>
  <c r="I112" i="166" s="1"/>
  <c r="J112" i="166" s="1"/>
  <c r="F111" i="166"/>
  <c r="I111" i="166" s="1"/>
  <c r="J111" i="166" s="1"/>
  <c r="F110" i="166"/>
  <c r="I110" i="166" s="1"/>
  <c r="J110" i="166" s="1"/>
  <c r="F109" i="166"/>
  <c r="I109" i="166" s="1"/>
  <c r="J109" i="166" s="1"/>
  <c r="F108" i="166"/>
  <c r="I108" i="166" s="1"/>
  <c r="J108" i="166" s="1"/>
  <c r="F107" i="166"/>
  <c r="I107" i="166" s="1"/>
  <c r="J107" i="166" s="1"/>
  <c r="F106" i="166"/>
  <c r="I106" i="166" s="1"/>
  <c r="J106" i="166" s="1"/>
  <c r="F105" i="166"/>
  <c r="I105" i="166" s="1"/>
  <c r="J105" i="166" s="1"/>
  <c r="F104" i="166"/>
  <c r="I104" i="166" s="1"/>
  <c r="J104" i="166" s="1"/>
  <c r="F103" i="166"/>
  <c r="I103" i="166" s="1"/>
  <c r="J103" i="166" s="1"/>
  <c r="F102" i="166"/>
  <c r="I102" i="166" s="1"/>
  <c r="J102" i="166" s="1"/>
  <c r="F101" i="166"/>
  <c r="I101" i="166" s="1"/>
  <c r="J101" i="166" s="1"/>
  <c r="F100" i="166"/>
  <c r="I100" i="166" s="1"/>
  <c r="J100" i="166" s="1"/>
  <c r="F99" i="166"/>
  <c r="I99" i="166" s="1"/>
  <c r="J99" i="166" s="1"/>
  <c r="F98" i="166"/>
  <c r="I98" i="166" s="1"/>
  <c r="J98" i="166" s="1"/>
  <c r="F97" i="166"/>
  <c r="I97" i="166" s="1"/>
  <c r="J97" i="166" s="1"/>
  <c r="F96" i="166"/>
  <c r="I96" i="166" s="1"/>
  <c r="J96" i="166" s="1"/>
  <c r="F95" i="166"/>
  <c r="I95" i="166" s="1"/>
  <c r="J95" i="166" s="1"/>
  <c r="F94" i="166"/>
  <c r="I94" i="166" s="1"/>
  <c r="J94" i="166" s="1"/>
  <c r="F93" i="166"/>
  <c r="I93" i="166" s="1"/>
  <c r="J93" i="166" s="1"/>
  <c r="F91" i="166"/>
  <c r="I91" i="166" s="1"/>
  <c r="J91" i="166" s="1"/>
  <c r="F90" i="166"/>
  <c r="I90" i="166" s="1"/>
  <c r="J90" i="166" s="1"/>
  <c r="F89" i="166"/>
  <c r="I89" i="166" s="1"/>
  <c r="J89" i="166" s="1"/>
  <c r="F88" i="166"/>
  <c r="I88" i="166" s="1"/>
  <c r="J88" i="166" s="1"/>
  <c r="F87" i="166"/>
  <c r="I87" i="166" s="1"/>
  <c r="J87" i="166" s="1"/>
  <c r="F86" i="166"/>
  <c r="I86" i="166" s="1"/>
  <c r="J86" i="166" s="1"/>
  <c r="F85" i="166"/>
  <c r="I85" i="166" s="1"/>
  <c r="J85" i="166" s="1"/>
  <c r="F84" i="166"/>
  <c r="I84" i="166" s="1"/>
  <c r="J84" i="166" s="1"/>
  <c r="F83" i="166"/>
  <c r="I83" i="166" s="1"/>
  <c r="J83" i="166" s="1"/>
  <c r="F82" i="166"/>
  <c r="I82" i="166" s="1"/>
  <c r="J82" i="166" s="1"/>
  <c r="F81" i="166"/>
  <c r="I81" i="166" s="1"/>
  <c r="J81" i="166" s="1"/>
  <c r="F80" i="166"/>
  <c r="I80" i="166" s="1"/>
  <c r="J80" i="166" s="1"/>
  <c r="F79" i="166"/>
  <c r="I79" i="166" s="1"/>
  <c r="J79" i="166" s="1"/>
  <c r="F78" i="166"/>
  <c r="I78" i="166" s="1"/>
  <c r="J78" i="166" s="1"/>
  <c r="F77" i="166"/>
  <c r="I77" i="166" s="1"/>
  <c r="J77" i="166" s="1"/>
  <c r="F76" i="166"/>
  <c r="I76" i="166" s="1"/>
  <c r="J76" i="166" s="1"/>
  <c r="F75" i="166"/>
  <c r="I75" i="166" s="1"/>
  <c r="J75" i="166" s="1"/>
  <c r="F74" i="166"/>
  <c r="I74" i="166" s="1"/>
  <c r="J74" i="166" s="1"/>
  <c r="F73" i="166"/>
  <c r="I73" i="166" s="1"/>
  <c r="J73" i="166" s="1"/>
  <c r="F72" i="166"/>
  <c r="I72" i="166" s="1"/>
  <c r="J72" i="166" s="1"/>
  <c r="F71" i="166"/>
  <c r="I71" i="166" s="1"/>
  <c r="J71" i="166" s="1"/>
  <c r="F70" i="166"/>
  <c r="I70" i="166" s="1"/>
  <c r="J70" i="166" s="1"/>
  <c r="F69" i="166"/>
  <c r="I69" i="166" s="1"/>
  <c r="J69" i="166" s="1"/>
  <c r="F68" i="166"/>
  <c r="I68" i="166" s="1"/>
  <c r="J68" i="166" s="1"/>
  <c r="F67" i="166"/>
  <c r="I67" i="166" s="1"/>
  <c r="J67" i="166" s="1"/>
  <c r="F66" i="166"/>
  <c r="I66" i="166" s="1"/>
  <c r="J66" i="166" s="1"/>
  <c r="F65" i="166"/>
  <c r="I65" i="166" s="1"/>
  <c r="J65" i="166" s="1"/>
  <c r="F64" i="166"/>
  <c r="I64" i="166" s="1"/>
  <c r="J64" i="166" s="1"/>
  <c r="F63" i="166"/>
  <c r="I63" i="166" s="1"/>
  <c r="J63" i="166" s="1"/>
  <c r="F62" i="166"/>
  <c r="I62" i="166" s="1"/>
  <c r="J62" i="166" s="1"/>
  <c r="F61" i="166"/>
  <c r="I61" i="166" s="1"/>
  <c r="J61" i="166" s="1"/>
  <c r="F60" i="166"/>
  <c r="I60" i="166" s="1"/>
  <c r="J60" i="166" s="1"/>
  <c r="F59" i="166"/>
  <c r="I59" i="166" s="1"/>
  <c r="J59" i="166" s="1"/>
  <c r="F58" i="166"/>
  <c r="I58" i="166" s="1"/>
  <c r="J58" i="166" s="1"/>
  <c r="F57" i="166"/>
  <c r="I57" i="166" s="1"/>
  <c r="J57" i="166" s="1"/>
  <c r="F56" i="166"/>
  <c r="I56" i="166" s="1"/>
  <c r="J56" i="166" s="1"/>
  <c r="F55" i="166"/>
  <c r="I55" i="166" s="1"/>
  <c r="J55" i="166" s="1"/>
  <c r="F54" i="166"/>
  <c r="I54" i="166" s="1"/>
  <c r="J54" i="166" s="1"/>
  <c r="F53" i="166"/>
  <c r="I53" i="166" s="1"/>
  <c r="J53" i="166" s="1"/>
  <c r="F52" i="166"/>
  <c r="I52" i="166" s="1"/>
  <c r="J52" i="166" s="1"/>
  <c r="F51" i="166"/>
  <c r="I51" i="166" s="1"/>
  <c r="J51" i="166" s="1"/>
  <c r="F50" i="166"/>
  <c r="I50" i="166" s="1"/>
  <c r="J50" i="166" s="1"/>
  <c r="F49" i="166"/>
  <c r="I49" i="166" s="1"/>
  <c r="J49" i="166" s="1"/>
  <c r="F48" i="166"/>
  <c r="I48" i="166" s="1"/>
  <c r="J48" i="166" s="1"/>
  <c r="F47" i="166"/>
  <c r="I47" i="166" s="1"/>
  <c r="J47" i="166" s="1"/>
  <c r="F46" i="166"/>
  <c r="I46" i="166" s="1"/>
  <c r="J46" i="166" s="1"/>
  <c r="F45" i="166"/>
  <c r="I45" i="166" s="1"/>
  <c r="J45" i="166" s="1"/>
  <c r="F44" i="166"/>
  <c r="I44" i="166" s="1"/>
  <c r="J44" i="166" s="1"/>
  <c r="F43" i="166"/>
  <c r="I43" i="166" s="1"/>
  <c r="J43" i="166" s="1"/>
  <c r="F42" i="166"/>
  <c r="I42" i="166" s="1"/>
  <c r="J42" i="166" s="1"/>
  <c r="F41" i="166"/>
  <c r="I41" i="166" s="1"/>
  <c r="J41" i="166" s="1"/>
  <c r="F40" i="166"/>
  <c r="I40" i="166" s="1"/>
  <c r="J40" i="166" s="1"/>
  <c r="F39" i="166"/>
  <c r="I39" i="166" s="1"/>
  <c r="J39" i="166" s="1"/>
  <c r="F38" i="166"/>
  <c r="I38" i="166" s="1"/>
  <c r="J38" i="166" s="1"/>
  <c r="F37" i="166"/>
  <c r="I37" i="166" s="1"/>
  <c r="J37" i="166" s="1"/>
  <c r="F36" i="166"/>
  <c r="I36" i="166" s="1"/>
  <c r="J36" i="166" s="1"/>
  <c r="F35" i="166"/>
  <c r="I35" i="166" s="1"/>
  <c r="J35" i="166" s="1"/>
  <c r="F34" i="166"/>
  <c r="I34" i="166" s="1"/>
  <c r="J34" i="166" s="1"/>
  <c r="F33" i="166"/>
  <c r="I33" i="166" s="1"/>
  <c r="J33" i="166" s="1"/>
  <c r="F32" i="166"/>
  <c r="I32" i="166" s="1"/>
  <c r="J32" i="166" s="1"/>
  <c r="F31" i="166"/>
  <c r="I31" i="166" s="1"/>
  <c r="J31" i="166" s="1"/>
  <c r="F30" i="166"/>
  <c r="I30" i="166" s="1"/>
  <c r="J30" i="166" s="1"/>
  <c r="F29" i="166"/>
  <c r="I29" i="166" s="1"/>
  <c r="J29" i="166" s="1"/>
  <c r="F28" i="166"/>
  <c r="I28" i="166" s="1"/>
  <c r="J28" i="166" s="1"/>
  <c r="F27" i="166"/>
  <c r="I27" i="166" s="1"/>
  <c r="J27" i="166" s="1"/>
  <c r="F26" i="166"/>
  <c r="I26" i="166" s="1"/>
  <c r="J26" i="166" s="1"/>
  <c r="F25" i="166"/>
  <c r="I25" i="166" s="1"/>
  <c r="J25" i="166" s="1"/>
  <c r="F24" i="166"/>
  <c r="I24" i="166" s="1"/>
  <c r="J24" i="166" s="1"/>
  <c r="F23" i="166"/>
  <c r="I23" i="166" s="1"/>
  <c r="J23" i="166" s="1"/>
  <c r="F22" i="166"/>
  <c r="I22" i="166" s="1"/>
  <c r="J22" i="166" s="1"/>
  <c r="F21" i="166"/>
  <c r="I21" i="166" s="1"/>
  <c r="J21" i="166" s="1"/>
  <c r="F20" i="166"/>
  <c r="I20" i="166" s="1"/>
  <c r="J20" i="166" s="1"/>
  <c r="F19" i="166"/>
  <c r="I19" i="166" s="1"/>
  <c r="J19" i="166" s="1"/>
  <c r="F18" i="166"/>
  <c r="I18" i="166" s="1"/>
  <c r="J18" i="166" s="1"/>
  <c r="F17" i="166"/>
  <c r="I17" i="166" s="1"/>
  <c r="J17" i="166" s="1"/>
  <c r="F16" i="166"/>
  <c r="I16" i="166" s="1"/>
  <c r="J16" i="166" s="1"/>
  <c r="F15" i="166"/>
  <c r="I15" i="166" s="1"/>
  <c r="J15" i="166" s="1"/>
  <c r="F14" i="166"/>
  <c r="I14" i="166" s="1"/>
  <c r="J14" i="166" s="1"/>
  <c r="F13" i="166"/>
  <c r="I13" i="166" s="1"/>
  <c r="J13" i="166" s="1"/>
  <c r="F12" i="166"/>
  <c r="I12" i="166" s="1"/>
  <c r="J12" i="166" s="1"/>
  <c r="F11" i="166"/>
  <c r="I11" i="166" s="1"/>
  <c r="J11" i="166" s="1"/>
  <c r="F10" i="166"/>
  <c r="I10" i="166" s="1"/>
  <c r="J10" i="166" s="1"/>
  <c r="F9" i="166"/>
  <c r="I9" i="166" s="1"/>
  <c r="J9" i="166" s="1"/>
  <c r="F8" i="166"/>
  <c r="I8" i="166" s="1"/>
  <c r="J8" i="166" s="1"/>
  <c r="F7" i="166"/>
  <c r="I7" i="166" s="1"/>
  <c r="J7" i="166" s="1"/>
  <c r="F6" i="166"/>
  <c r="I6" i="166" s="1"/>
  <c r="J6" i="166" s="1"/>
  <c r="F5" i="166"/>
  <c r="I5" i="166" s="1"/>
  <c r="J5" i="166" s="1"/>
  <c r="F4" i="166"/>
  <c r="I4" i="166" s="1"/>
  <c r="J4" i="166" s="1"/>
  <c r="F2" i="166"/>
  <c r="I2" i="166" s="1"/>
  <c r="J2" i="166" s="1"/>
  <c r="J162" i="168" l="1"/>
  <c r="L162" i="168"/>
  <c r="Z11" i="167"/>
  <c r="J75" i="167"/>
  <c r="I183" i="166"/>
  <c r="J183" i="166" s="1"/>
  <c r="F183" i="166"/>
  <c r="E103" i="165" l="1"/>
  <c r="F102" i="165"/>
  <c r="I102" i="165" s="1"/>
  <c r="J102" i="165" s="1"/>
  <c r="F101" i="165"/>
  <c r="I101" i="165" s="1"/>
  <c r="J101" i="165" s="1"/>
  <c r="F100" i="165"/>
  <c r="I100" i="165" s="1"/>
  <c r="J100" i="165" s="1"/>
  <c r="F99" i="165"/>
  <c r="I99" i="165" s="1"/>
  <c r="J99" i="165" s="1"/>
  <c r="F98" i="165"/>
  <c r="I98" i="165" s="1"/>
  <c r="J98" i="165" s="1"/>
  <c r="F97" i="165"/>
  <c r="I97" i="165" s="1"/>
  <c r="J97" i="165" s="1"/>
  <c r="F96" i="165"/>
  <c r="I96" i="165" s="1"/>
  <c r="J96" i="165" s="1"/>
  <c r="F95" i="165"/>
  <c r="I95" i="165" s="1"/>
  <c r="J95" i="165" s="1"/>
  <c r="F94" i="165"/>
  <c r="I94" i="165" s="1"/>
  <c r="J94" i="165" s="1"/>
  <c r="F93" i="165"/>
  <c r="I93" i="165" s="1"/>
  <c r="J93" i="165" s="1"/>
  <c r="F92" i="165"/>
  <c r="I92" i="165" s="1"/>
  <c r="J92" i="165" s="1"/>
  <c r="F91" i="165"/>
  <c r="I91" i="165" s="1"/>
  <c r="J91" i="165" s="1"/>
  <c r="F90" i="165"/>
  <c r="I90" i="165" s="1"/>
  <c r="J90" i="165" s="1"/>
  <c r="F88" i="165"/>
  <c r="I88" i="165" s="1"/>
  <c r="J88" i="165" s="1"/>
  <c r="F87" i="165"/>
  <c r="I87" i="165" s="1"/>
  <c r="J87" i="165" s="1"/>
  <c r="F86" i="165"/>
  <c r="I86" i="165" s="1"/>
  <c r="J86" i="165" s="1"/>
  <c r="F85" i="165"/>
  <c r="I85" i="165" s="1"/>
  <c r="J85" i="165" s="1"/>
  <c r="F84" i="165"/>
  <c r="I84" i="165" s="1"/>
  <c r="J84" i="165" s="1"/>
  <c r="F83" i="165"/>
  <c r="I83" i="165" s="1"/>
  <c r="J83" i="165" s="1"/>
  <c r="F82" i="165"/>
  <c r="I82" i="165" s="1"/>
  <c r="J82" i="165" s="1"/>
  <c r="F81" i="165"/>
  <c r="I81" i="165" s="1"/>
  <c r="J81" i="165" s="1"/>
  <c r="F80" i="165"/>
  <c r="I80" i="165" s="1"/>
  <c r="J80" i="165" s="1"/>
  <c r="F79" i="165"/>
  <c r="I79" i="165" s="1"/>
  <c r="J79" i="165" s="1"/>
  <c r="F78" i="165"/>
  <c r="I78" i="165" s="1"/>
  <c r="J78" i="165" s="1"/>
  <c r="F77" i="165"/>
  <c r="I77" i="165" s="1"/>
  <c r="J77" i="165" s="1"/>
  <c r="F76" i="165"/>
  <c r="I76" i="165" s="1"/>
  <c r="J76" i="165" s="1"/>
  <c r="F75" i="165"/>
  <c r="I75" i="165" s="1"/>
  <c r="J75" i="165" s="1"/>
  <c r="F74" i="165"/>
  <c r="I74" i="165" s="1"/>
  <c r="J74" i="165" s="1"/>
  <c r="F73" i="165"/>
  <c r="I73" i="165" s="1"/>
  <c r="J73" i="165" s="1"/>
  <c r="F72" i="165"/>
  <c r="I72" i="165" s="1"/>
  <c r="J72" i="165" s="1"/>
  <c r="F71" i="165"/>
  <c r="I71" i="165" s="1"/>
  <c r="J71" i="165" s="1"/>
  <c r="F70" i="165"/>
  <c r="F69" i="165"/>
  <c r="F68" i="165"/>
  <c r="F67" i="165"/>
  <c r="F66" i="165"/>
  <c r="F65" i="165"/>
  <c r="F64" i="165"/>
  <c r="F63" i="165"/>
  <c r="F62" i="165"/>
  <c r="F61" i="165"/>
  <c r="F60" i="165"/>
  <c r="F58" i="165"/>
  <c r="F57" i="165"/>
  <c r="F56" i="165"/>
  <c r="F55" i="165"/>
  <c r="F54" i="165"/>
  <c r="F53" i="165"/>
  <c r="F52" i="165"/>
  <c r="F51" i="165"/>
  <c r="F50" i="165"/>
  <c r="F49" i="165"/>
  <c r="F48" i="165"/>
  <c r="F47" i="165"/>
  <c r="F46" i="165"/>
  <c r="F45" i="165"/>
  <c r="F44" i="165"/>
  <c r="F43" i="165"/>
  <c r="F42" i="165"/>
  <c r="F41" i="165"/>
  <c r="F40" i="165"/>
  <c r="F39" i="165"/>
  <c r="F38" i="165"/>
  <c r="F37" i="165"/>
  <c r="F36" i="165"/>
  <c r="F35" i="165"/>
  <c r="F34" i="165"/>
  <c r="F33" i="165"/>
  <c r="F32" i="165"/>
  <c r="F31" i="165"/>
  <c r="F30" i="165"/>
  <c r="F29" i="165"/>
  <c r="F28" i="165"/>
  <c r="F27" i="165"/>
  <c r="F26" i="165"/>
  <c r="F25" i="165"/>
  <c r="F24" i="165"/>
  <c r="F23" i="165"/>
  <c r="F22" i="165"/>
  <c r="F21" i="165"/>
  <c r="F20" i="165"/>
  <c r="F19" i="165"/>
  <c r="F14" i="165"/>
  <c r="I14" i="165" s="1"/>
  <c r="J14" i="165" s="1"/>
  <c r="F13" i="165"/>
  <c r="I13" i="165" s="1"/>
  <c r="J13" i="165" s="1"/>
  <c r="F12" i="165"/>
  <c r="F11" i="165"/>
  <c r="F10" i="165"/>
  <c r="F9" i="165"/>
  <c r="F8" i="165"/>
  <c r="F7" i="165"/>
  <c r="F6" i="165"/>
  <c r="F5" i="165"/>
  <c r="F4" i="165"/>
  <c r="F3" i="165"/>
  <c r="I3" i="165" s="1"/>
  <c r="F2" i="165"/>
  <c r="I2" i="165" s="1"/>
  <c r="I38" i="165" l="1"/>
  <c r="J38" i="165" s="1"/>
  <c r="I47" i="165"/>
  <c r="J47" i="165" s="1"/>
  <c r="I56" i="165"/>
  <c r="J56" i="165" s="1"/>
  <c r="I10" i="165"/>
  <c r="J10" i="165" s="1"/>
  <c r="I30" i="165"/>
  <c r="J30" i="165" s="1"/>
  <c r="I63" i="165"/>
  <c r="J63" i="165" s="1"/>
  <c r="I23" i="165"/>
  <c r="J23" i="165" s="1"/>
  <c r="I55" i="165"/>
  <c r="J55" i="165" s="1"/>
  <c r="I12" i="165"/>
  <c r="J12" i="165" s="1"/>
  <c r="I40" i="165"/>
  <c r="J40" i="165" s="1"/>
  <c r="I25" i="165"/>
  <c r="J25" i="165" s="1"/>
  <c r="I33" i="165"/>
  <c r="J33" i="165" s="1"/>
  <c r="I41" i="165"/>
  <c r="J41" i="165" s="1"/>
  <c r="I49" i="165"/>
  <c r="J49" i="165" s="1"/>
  <c r="I57" i="165"/>
  <c r="J57" i="165" s="1"/>
  <c r="I66" i="165"/>
  <c r="J66" i="165" s="1"/>
  <c r="I39" i="165"/>
  <c r="J39" i="165" s="1"/>
  <c r="I4" i="165"/>
  <c r="J4" i="165" s="1"/>
  <c r="I34" i="165"/>
  <c r="J34" i="165" s="1"/>
  <c r="I58" i="165"/>
  <c r="J58" i="165" s="1"/>
  <c r="I67" i="165"/>
  <c r="J67" i="165" s="1"/>
  <c r="I50" i="165"/>
  <c r="J50" i="165" s="1"/>
  <c r="I7" i="165"/>
  <c r="J7" i="165" s="1"/>
  <c r="I19" i="165"/>
  <c r="J19" i="165" s="1"/>
  <c r="I27" i="165"/>
  <c r="J27" i="165" s="1"/>
  <c r="I35" i="165"/>
  <c r="J35" i="165" s="1"/>
  <c r="I43" i="165"/>
  <c r="J43" i="165" s="1"/>
  <c r="I51" i="165"/>
  <c r="J51" i="165" s="1"/>
  <c r="I60" i="165"/>
  <c r="J60" i="165" s="1"/>
  <c r="I68" i="165"/>
  <c r="J68" i="165" s="1"/>
  <c r="I31" i="165"/>
  <c r="J31" i="165" s="1"/>
  <c r="I24" i="165"/>
  <c r="J24" i="165" s="1"/>
  <c r="I48" i="165"/>
  <c r="J48" i="165" s="1"/>
  <c r="I6" i="165"/>
  <c r="J6" i="165" s="1"/>
  <c r="I42" i="165"/>
  <c r="J42" i="165" s="1"/>
  <c r="I8" i="165"/>
  <c r="J8" i="165" s="1"/>
  <c r="I20" i="165"/>
  <c r="J20" i="165" s="1"/>
  <c r="I28" i="165"/>
  <c r="J28" i="165" s="1"/>
  <c r="I36" i="165"/>
  <c r="J36" i="165" s="1"/>
  <c r="I44" i="165"/>
  <c r="J44" i="165" s="1"/>
  <c r="I52" i="165"/>
  <c r="J52" i="165" s="1"/>
  <c r="I61" i="165"/>
  <c r="J61" i="165" s="1"/>
  <c r="I69" i="165"/>
  <c r="J69" i="165" s="1"/>
  <c r="I22" i="165"/>
  <c r="J22" i="165" s="1"/>
  <c r="I46" i="165"/>
  <c r="J46" i="165" s="1"/>
  <c r="I54" i="165"/>
  <c r="J54" i="165" s="1"/>
  <c r="I11" i="165"/>
  <c r="J11" i="165" s="1"/>
  <c r="I64" i="165"/>
  <c r="J64" i="165" s="1"/>
  <c r="I32" i="165"/>
  <c r="J32" i="165" s="1"/>
  <c r="I65" i="165"/>
  <c r="J65" i="165" s="1"/>
  <c r="I5" i="165"/>
  <c r="J5" i="165" s="1"/>
  <c r="I26" i="165"/>
  <c r="J26" i="165" s="1"/>
  <c r="I9" i="165"/>
  <c r="J9" i="165" s="1"/>
  <c r="I21" i="165"/>
  <c r="J21" i="165" s="1"/>
  <c r="I29" i="165"/>
  <c r="J29" i="165" s="1"/>
  <c r="I37" i="165"/>
  <c r="J37" i="165" s="1"/>
  <c r="I45" i="165"/>
  <c r="J45" i="165" s="1"/>
  <c r="I53" i="165"/>
  <c r="J53" i="165" s="1"/>
  <c r="I62" i="165"/>
  <c r="J62" i="165" s="1"/>
  <c r="I70" i="165"/>
  <c r="J70" i="165" s="1"/>
  <c r="J3" i="165"/>
  <c r="F103" i="165"/>
  <c r="G20" i="1"/>
  <c r="G7" i="1" s="1"/>
  <c r="H20" i="1"/>
  <c r="H21" i="1" s="1"/>
  <c r="F9" i="2"/>
  <c r="F8" i="2"/>
  <c r="F7" i="2"/>
  <c r="F4" i="2"/>
  <c r="F43" i="7"/>
  <c r="G43" i="7" s="1"/>
  <c r="H43" i="7" s="1"/>
  <c r="D28" i="7"/>
  <c r="G28" i="7" s="1"/>
  <c r="H28" i="7" s="1"/>
  <c r="D29" i="7"/>
  <c r="D30" i="7"/>
  <c r="D31" i="7"/>
  <c r="G31" i="7" s="1"/>
  <c r="H31" i="7" s="1"/>
  <c r="D32" i="7"/>
  <c r="G32" i="7" s="1"/>
  <c r="H32" i="7" s="1"/>
  <c r="D33" i="7"/>
  <c r="D34" i="7"/>
  <c r="G34" i="7" s="1"/>
  <c r="H34" i="7" s="1"/>
  <c r="D35" i="7"/>
  <c r="G35" i="7" s="1"/>
  <c r="H35" i="7" s="1"/>
  <c r="D36" i="7"/>
  <c r="G36" i="7" s="1"/>
  <c r="H36" i="7" s="1"/>
  <c r="D37" i="7"/>
  <c r="D38" i="7"/>
  <c r="G38" i="7" s="1"/>
  <c r="H38" i="7" s="1"/>
  <c r="D39" i="7"/>
  <c r="D40" i="7"/>
  <c r="G40" i="7" s="1"/>
  <c r="H40" i="7" s="1"/>
  <c r="D41" i="7"/>
  <c r="D42" i="7"/>
  <c r="G42" i="7" s="1"/>
  <c r="H42" i="7" s="1"/>
  <c r="D27" i="7"/>
  <c r="G27" i="7" s="1"/>
  <c r="I28" i="7" s="1"/>
  <c r="F44" i="7"/>
  <c r="E44" i="7"/>
  <c r="C44" i="7"/>
  <c r="G41" i="7"/>
  <c r="H41" i="7" s="1"/>
  <c r="G39" i="7"/>
  <c r="H39" i="7" s="1"/>
  <c r="G37" i="7"/>
  <c r="H37" i="7" s="1"/>
  <c r="G33" i="7"/>
  <c r="H33" i="7" s="1"/>
  <c r="G30" i="7"/>
  <c r="H30" i="7" s="1"/>
  <c r="G29" i="7"/>
  <c r="H29" i="7" s="1"/>
  <c r="F19" i="7"/>
  <c r="G19" i="7" s="1"/>
  <c r="G17" i="7"/>
  <c r="H17" i="7" s="1"/>
  <c r="D5" i="7"/>
  <c r="G5" i="7" s="1"/>
  <c r="D6" i="7"/>
  <c r="G6" i="7" s="1"/>
  <c r="D7" i="7"/>
  <c r="G7" i="7" s="1"/>
  <c r="D8" i="7"/>
  <c r="G8" i="7" s="1"/>
  <c r="D9" i="7"/>
  <c r="G9" i="7" s="1"/>
  <c r="D10" i="7"/>
  <c r="G10" i="7" s="1"/>
  <c r="D11" i="7"/>
  <c r="G11" i="7" s="1"/>
  <c r="D12" i="7"/>
  <c r="G12" i="7" s="1"/>
  <c r="D13" i="7"/>
  <c r="G13" i="7" s="1"/>
  <c r="D14" i="7"/>
  <c r="G14" i="7" s="1"/>
  <c r="D15" i="7"/>
  <c r="G15" i="7" s="1"/>
  <c r="H15" i="7" s="1"/>
  <c r="D16" i="7"/>
  <c r="G16" i="7" s="1"/>
  <c r="H16" i="7" s="1"/>
  <c r="D17" i="7"/>
  <c r="D18" i="7"/>
  <c r="G18" i="7" s="1"/>
  <c r="H18" i="7" s="1"/>
  <c r="D4" i="7"/>
  <c r="E20" i="7"/>
  <c r="I103" i="165" l="1"/>
  <c r="J2" i="165"/>
  <c r="J103" i="165" s="1"/>
  <c r="I20" i="1"/>
  <c r="I21" i="1" s="1"/>
  <c r="D36" i="1" s="1"/>
  <c r="E20" i="1"/>
  <c r="G21" i="1"/>
  <c r="D25" i="1" s="1"/>
  <c r="I29" i="7"/>
  <c r="I34" i="7"/>
  <c r="G44" i="7"/>
  <c r="H27" i="7"/>
  <c r="H44" i="7" s="1"/>
  <c r="D44" i="7"/>
  <c r="D20" i="7"/>
  <c r="G4" i="7"/>
  <c r="H46" i="7" l="1"/>
  <c r="N3" i="7"/>
  <c r="M3" i="7"/>
  <c r="G46" i="7"/>
  <c r="P3" i="7" l="1"/>
  <c r="H10" i="7"/>
  <c r="H6" i="7"/>
  <c r="H7" i="7"/>
  <c r="H8" i="7"/>
  <c r="H9" i="7"/>
  <c r="H11" i="7"/>
  <c r="H12" i="7"/>
  <c r="H13" i="7"/>
  <c r="H14" i="7"/>
  <c r="H19" i="7"/>
  <c r="F5" i="2"/>
  <c r="F6" i="2"/>
  <c r="F10" i="2"/>
  <c r="F11" i="2"/>
  <c r="F12" i="2"/>
  <c r="D21" i="2" l="1"/>
  <c r="G4" i="1" s="1"/>
  <c r="G6" i="154" l="1"/>
  <c r="C20" i="7"/>
  <c r="H4" i="7"/>
  <c r="H5" i="7"/>
  <c r="G5" i="154" l="1"/>
  <c r="G4" i="154"/>
  <c r="G3" i="154"/>
  <c r="G2" i="154"/>
  <c r="E13" i="2"/>
  <c r="F3" i="2"/>
  <c r="G3" i="7" l="1"/>
  <c r="F20" i="7"/>
  <c r="G2" i="1"/>
  <c r="F2" i="1" s="1"/>
  <c r="F13" i="2"/>
  <c r="F8" i="1"/>
  <c r="H3" i="7" l="1"/>
  <c r="H20" i="7" s="1"/>
  <c r="G20" i="7"/>
  <c r="M4" i="7" s="1"/>
  <c r="D20" i="1"/>
  <c r="E8" i="1"/>
  <c r="P4" i="7" l="1"/>
  <c r="P5" i="7" s="1"/>
  <c r="G3" i="1" s="1"/>
  <c r="M5" i="7"/>
  <c r="H22" i="7"/>
  <c r="H47" i="7" s="1"/>
  <c r="N4" i="7"/>
  <c r="N5" i="7" s="1"/>
  <c r="G22" i="7"/>
  <c r="G6" i="1" l="1"/>
  <c r="G9" i="1"/>
  <c r="G5" i="1"/>
  <c r="F4" i="1"/>
  <c r="D10" i="1"/>
  <c r="E4" i="1" l="1"/>
  <c r="F6" i="1" l="1"/>
  <c r="E6" i="1" s="1"/>
  <c r="F9" i="1" l="1"/>
  <c r="E9" i="1" s="1"/>
  <c r="F5" i="1"/>
  <c r="E5" i="1" s="1"/>
  <c r="F3" i="1"/>
  <c r="E3" i="1" s="1"/>
  <c r="E55" i="8" l="1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D34" i="1" l="1"/>
  <c r="G10" i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F7" i="1" l="1"/>
  <c r="E7" i="1" s="1"/>
  <c r="F10" i="1" l="1"/>
  <c r="H9" i="1" l="1"/>
  <c r="H6" i="1"/>
  <c r="H3" i="1"/>
  <c r="H7" i="1"/>
  <c r="H4" i="1"/>
  <c r="H8" i="1"/>
  <c r="E10" i="1"/>
  <c r="H2" i="1" l="1"/>
  <c r="H10" i="1" s="1"/>
  <c r="D26" i="1"/>
  <c r="D27" i="1" s="1"/>
  <c r="D30" i="1" l="1"/>
  <c r="D31" i="1" s="1"/>
  <c r="D32" i="1" s="1"/>
  <c r="D38" i="1" l="1"/>
  <c r="D39" i="1" l="1"/>
  <c r="D40" i="1"/>
</calcChain>
</file>

<file path=xl/sharedStrings.xml><?xml version="1.0" encoding="utf-8"?>
<sst xmlns="http://schemas.openxmlformats.org/spreadsheetml/2006/main" count="1663" uniqueCount="128">
  <si>
    <t>Project expenses</t>
  </si>
  <si>
    <t>Incurred Cost</t>
  </si>
  <si>
    <r>
      <t>Total (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 xml:space="preserve"> in Cr.)</t>
    </r>
  </si>
  <si>
    <r>
      <t xml:space="preserve">Total in </t>
    </r>
    <r>
      <rPr>
        <b/>
        <sz val="12"/>
        <rFont val="Rupee Foradian"/>
        <family val="2"/>
      </rPr>
      <t>`</t>
    </r>
  </si>
  <si>
    <t>Approval Cost Of Fungible Cost &amp; Development cess premium</t>
  </si>
  <si>
    <t xml:space="preserve">Architect Cost, RCC &amp; other Professional fees </t>
  </si>
  <si>
    <t>Administrative Expenses</t>
  </si>
  <si>
    <t xml:space="preserve">Total Cost </t>
  </si>
  <si>
    <t xml:space="preserve">Particulars </t>
  </si>
  <si>
    <r>
      <t xml:space="preserve">Rate in </t>
    </r>
    <r>
      <rPr>
        <b/>
        <sz val="12"/>
        <rFont val="Rupee Foradian"/>
        <family val="2"/>
      </rPr>
      <t>`</t>
    </r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</si>
  <si>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</si>
  <si>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</si>
  <si>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</si>
  <si>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</si>
  <si>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</si>
  <si>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</si>
  <si>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</si>
  <si>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</si>
  <si>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</si>
  <si>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</si>
  <si>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</si>
  <si>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</si>
  <si>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</si>
  <si>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</si>
  <si>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</si>
  <si>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</si>
  <si>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</si>
  <si>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</si>
  <si>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</si>
  <si>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 Cost</t>
  </si>
  <si>
    <t>TOTAL</t>
  </si>
  <si>
    <t>Flat No.</t>
  </si>
  <si>
    <t>Floor</t>
  </si>
  <si>
    <t>Unsold</t>
  </si>
  <si>
    <t>Carpet Area</t>
  </si>
  <si>
    <t>Balcony Area</t>
  </si>
  <si>
    <t>Cuboard Area</t>
  </si>
  <si>
    <t>Terrace</t>
  </si>
  <si>
    <t xml:space="preserve"> </t>
  </si>
  <si>
    <t>Particulars</t>
  </si>
  <si>
    <r>
      <t xml:space="preserve"> Mkt. Value  in </t>
    </r>
    <r>
      <rPr>
        <b/>
        <sz val="12"/>
        <rFont val="Rupee Foradian"/>
        <family val="2"/>
      </rPr>
      <t>`</t>
    </r>
    <r>
      <rPr>
        <b/>
        <sz val="12"/>
        <rFont val="Calibri"/>
        <family val="2"/>
      </rPr>
      <t xml:space="preserve"> </t>
    </r>
  </si>
  <si>
    <t>Total Income from Sale in Cr.</t>
  </si>
  <si>
    <r>
      <t xml:space="preserve">To be Incurred Cost in </t>
    </r>
    <r>
      <rPr>
        <b/>
        <sz val="12"/>
        <color theme="1"/>
        <rFont val="Rupee Foradian"/>
        <family val="2"/>
      </rPr>
      <t>`</t>
    </r>
  </si>
  <si>
    <t>Total</t>
  </si>
  <si>
    <t>Interest Cost</t>
  </si>
  <si>
    <t>Stamp Duty</t>
  </si>
  <si>
    <t>Reg. Fees</t>
  </si>
  <si>
    <t>Carpet Area in Sq. Ft.</t>
  </si>
  <si>
    <t>Built Up Area in Sq. M.</t>
  </si>
  <si>
    <t>Total Area in Sq. M.</t>
  </si>
  <si>
    <r>
      <t xml:space="preserve">Incurred Cost in </t>
    </r>
    <r>
      <rPr>
        <b/>
        <sz val="12"/>
        <color theme="1"/>
        <rFont val="Rupee Foradian"/>
        <family val="2"/>
      </rPr>
      <t>`</t>
    </r>
  </si>
  <si>
    <t>Construction Cost of Building</t>
  </si>
  <si>
    <t>Comp.</t>
  </si>
  <si>
    <t>2 BHK</t>
  </si>
  <si>
    <t>RERA Carpet Area in Sq. Ft.</t>
  </si>
  <si>
    <t>Project Name</t>
  </si>
  <si>
    <t>Developer Name</t>
  </si>
  <si>
    <t>RERA No.</t>
  </si>
  <si>
    <t>Rate / Sq. Ft. on Carpet Area</t>
  </si>
  <si>
    <t>Amount in `</t>
  </si>
  <si>
    <t>Other Area in Sq. M.</t>
  </si>
  <si>
    <t>Document Name</t>
  </si>
  <si>
    <t>Approval Cost</t>
  </si>
  <si>
    <t>Land Stamp Duty</t>
  </si>
  <si>
    <t>Value in `</t>
  </si>
  <si>
    <t>PV (discounted @ 8% for 3 years)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</si>
  <si>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</si>
  <si>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</si>
  <si>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</si>
  <si>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</si>
  <si>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</si>
  <si>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</si>
  <si>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</si>
  <si>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</si>
  <si>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</si>
  <si>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</si>
  <si>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</si>
  <si>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Ground Floor</t>
  </si>
  <si>
    <t>Parking</t>
  </si>
  <si>
    <t>Stilt Floor</t>
  </si>
  <si>
    <t>12th Floor</t>
  </si>
  <si>
    <t>13th Floor</t>
  </si>
  <si>
    <t>14th Floor</t>
  </si>
  <si>
    <t>15th Floor</t>
  </si>
  <si>
    <t>Total Area in Sq. Ft.</t>
  </si>
  <si>
    <t>Lift &amp; Fire Duct Area in Sq. M.</t>
  </si>
  <si>
    <t>Refuge Area in Sq. M.</t>
  </si>
  <si>
    <t>Building No. 6 as per Approved Plan (Building No. 8 as per Sale Plan)</t>
  </si>
  <si>
    <t>Building No. 8 as per Approved Plan (Building No. 1 as per Sale Plan)</t>
  </si>
  <si>
    <t>Sr.</t>
  </si>
  <si>
    <t>Building Name</t>
  </si>
  <si>
    <t>Total Construction Area in Sq. M.</t>
  </si>
  <si>
    <t>Rate per Sq. M. on Construction Area</t>
  </si>
  <si>
    <r>
      <t xml:space="preserve">Construction Cost in </t>
    </r>
    <r>
      <rPr>
        <b/>
        <sz val="11"/>
        <color theme="1"/>
        <rFont val="Rupee Foradian"/>
        <family val="2"/>
      </rPr>
      <t>`</t>
    </r>
  </si>
  <si>
    <t>Contingency Cost</t>
  </si>
  <si>
    <t>OC Cost</t>
  </si>
  <si>
    <t>Marketing Expenses</t>
  </si>
  <si>
    <t>14/09/2024</t>
  </si>
  <si>
    <t>Purchase Cost</t>
  </si>
  <si>
    <t>21/09/2024</t>
  </si>
  <si>
    <t>Supplementary Development Agreement</t>
  </si>
  <si>
    <t>Development Agreement</t>
  </si>
  <si>
    <t>Power of Attorney</t>
  </si>
  <si>
    <r>
      <t xml:space="preserve">Received Amount in </t>
    </r>
    <r>
      <rPr>
        <b/>
        <sz val="12"/>
        <color theme="1"/>
        <rFont val="Rupee Foradian"/>
        <family val="2"/>
      </rPr>
      <t>`</t>
    </r>
  </si>
  <si>
    <r>
      <t xml:space="preserve">Receivable Amount in </t>
    </r>
    <r>
      <rPr>
        <b/>
        <sz val="12"/>
        <color theme="1"/>
        <rFont val="Rupee Foradian"/>
        <family val="2"/>
      </rPr>
      <t>`</t>
    </r>
  </si>
  <si>
    <t>No. of Units</t>
  </si>
  <si>
    <t>Total Carpet Area in Sq. Ft.</t>
  </si>
  <si>
    <t>FLAT / SHOP NO</t>
  </si>
  <si>
    <t>SHOP</t>
  </si>
  <si>
    <t>Landowner</t>
  </si>
  <si>
    <t>Unsold / Sold / Landowner</t>
  </si>
  <si>
    <t>RERA Carpet Area in Sq. M.</t>
  </si>
  <si>
    <t>F.B. Area in Sq. Ft.</t>
  </si>
  <si>
    <t>Service Slab in Sq. Ft.</t>
  </si>
  <si>
    <t>Built up Area in Sq. Ft.</t>
  </si>
  <si>
    <t>Library</t>
  </si>
  <si>
    <t>1 BHK</t>
  </si>
  <si>
    <t>Refugee</t>
  </si>
  <si>
    <t>Rate / Sq. Ft. on Total Carpet Area</t>
  </si>
  <si>
    <r>
      <t xml:space="preserve">Value in </t>
    </r>
    <r>
      <rPr>
        <b/>
        <sz val="11"/>
        <rFont val="Rupee Foradian"/>
        <family val="2"/>
      </rPr>
      <t>`</t>
    </r>
  </si>
  <si>
    <t>Shop No.</t>
  </si>
  <si>
    <t>Unsold Flat in Building No. 8 as per Approved Plan (Building No. 1 as per Sale Plan)</t>
  </si>
  <si>
    <t>Unsold Flat in Building No. 6 as per Approved Plan (Building No. 8 as per Sale Plan)</t>
  </si>
  <si>
    <t>Unsold Shop in Building No. 8 as per Approved Plan (Building No. 1 as per Sale Plan)</t>
  </si>
  <si>
    <t>Landowner Flat in Building No. 8 as per Approved Plan (Building No. 1 as per Sale Plan)</t>
  </si>
  <si>
    <t>Landowner Shop in Building No. 8 as per Approved Plan (Building No. 1 as per Sale Plan)</t>
  </si>
  <si>
    <t>Landowner Flat in Building No. 6 as per Approved Plan (Building No. 8 as per Sale Plan)</t>
  </si>
  <si>
    <t>Total Construction Area in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</si>
</sst>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</numFmts>
  <fonts count="3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sz val="12"/>
      <color rgb="FFFF0000"/>
      <name val="Calibri"/>
      <family val="2"/>
    </font>
    <font>
      <sz val="12"/>
      <name val="Arial Narrow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2"/>
      <name val="Rupee Foradian"/>
      <family val="2"/>
    </font>
    <font>
      <b/>
      <sz val="12"/>
      <name val="Arial Narrow"/>
      <family val="2"/>
    </font>
    <font>
      <b/>
      <sz val="12"/>
      <name val="Calibri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b/>
      <sz val="12"/>
      <color theme="1"/>
      <name val="Calibri"/>
      <family val="2"/>
    </font>
    <font>
      <b/>
      <sz val="12"/>
      <color theme="1"/>
      <name val="Rupee Foradian"/>
      <family val="2"/>
    </font>
    <font>
      <b/>
      <sz val="12"/>
      <color theme="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sz val="10"/>
      <color rgb="FF000000"/>
      <name val="Times New Roman"/>
      <family val="1"/>
    </font>
    <font>
      <sz val="11"/>
      <color rgb="FF000000"/>
      <name val="Arial Narrow"/>
      <family val="2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0" fontId="26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66">
    <xf numFmtId="0" fontId="0" fillId="0" borderId="0" xfId="0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43" fontId="8" fillId="0" borderId="0" xfId="0" applyNumberFormat="1" applyFont="1"/>
    <xf numFmtId="4" fontId="11" fillId="0" borderId="0" xfId="0" applyNumberFormat="1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wrapText="1"/>
    </xf>
    <xf numFmtId="43" fontId="9" fillId="0" borderId="0" xfId="0" applyNumberFormat="1" applyFont="1"/>
    <xf numFmtId="166" fontId="9" fillId="0" borderId="0" xfId="0" applyNumberFormat="1" applyFont="1"/>
    <xf numFmtId="0" fontId="9" fillId="0" borderId="4" xfId="0" applyFont="1" applyBorder="1"/>
    <xf numFmtId="0" fontId="6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/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vertical="top" wrapText="1"/>
    </xf>
    <xf numFmtId="4" fontId="9" fillId="0" borderId="1" xfId="0" applyNumberFormat="1" applyFont="1" applyBorder="1"/>
    <xf numFmtId="4" fontId="9" fillId="0" borderId="0" xfId="0" applyNumberFormat="1" applyFont="1"/>
    <xf numFmtId="0" fontId="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7" fontId="9" fillId="0" borderId="1" xfId="0" applyNumberFormat="1" applyFont="1" applyBorder="1"/>
    <xf numFmtId="167" fontId="9" fillId="0" borderId="0" xfId="0" applyNumberFormat="1" applyFont="1"/>
    <xf numFmtId="0" fontId="15" fillId="2" borderId="1" xfId="0" applyFont="1" applyFill="1" applyBorder="1" applyAlignment="1">
      <alignment vertical="top" wrapText="1"/>
    </xf>
    <xf numFmtId="167" fontId="14" fillId="0" borderId="1" xfId="0" applyNumberFormat="1" applyFont="1" applyBorder="1"/>
    <xf numFmtId="167" fontId="14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/>
    <xf numFmtId="164" fontId="0" fillId="0" borderId="0" xfId="1" applyFont="1" applyAlignment="1"/>
    <xf numFmtId="43" fontId="9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43" fontId="0" fillId="0" borderId="0" xfId="0" applyNumberFormat="1"/>
    <xf numFmtId="164" fontId="9" fillId="0" borderId="0" xfId="1" applyFont="1"/>
    <xf numFmtId="43" fontId="6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43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  <xf numFmtId="43" fontId="6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wrapText="1"/>
    </xf>
    <xf numFmtId="0" fontId="9" fillId="0" borderId="5" xfId="0" applyFont="1" applyBorder="1"/>
    <xf numFmtId="0" fontId="14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0" fillId="0" borderId="5" xfId="0" applyFont="1" applyBorder="1"/>
    <xf numFmtId="164" fontId="30" fillId="0" borderId="5" xfId="1" applyFont="1" applyBorder="1" applyAlignment="1"/>
    <xf numFmtId="0" fontId="30" fillId="0" borderId="0" xfId="0" applyFont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vertical="center" wrapText="1"/>
    </xf>
    <xf numFmtId="43" fontId="10" fillId="0" borderId="5" xfId="0" applyNumberFormat="1" applyFont="1" applyBorder="1" applyAlignment="1">
      <alignment horizontal="right" wrapText="1"/>
    </xf>
    <xf numFmtId="43" fontId="10" fillId="3" borderId="5" xfId="0" applyNumberFormat="1" applyFont="1" applyFill="1" applyBorder="1" applyAlignment="1">
      <alignment horizontal="right" wrapText="1"/>
    </xf>
    <xf numFmtId="165" fontId="6" fillId="0" borderId="4" xfId="0" applyNumberFormat="1" applyFont="1" applyBorder="1" applyAlignment="1">
      <alignment horizontal="left" wrapText="1"/>
    </xf>
    <xf numFmtId="0" fontId="24" fillId="0" borderId="2" xfId="0" applyFont="1" applyBorder="1" applyAlignment="1">
      <alignment horizontal="center" vertical="center" wrapText="1"/>
    </xf>
    <xf numFmtId="43" fontId="6" fillId="0" borderId="5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3" fontId="30" fillId="0" borderId="0" xfId="0" applyNumberFormat="1" applyFont="1"/>
    <xf numFmtId="164" fontId="7" fillId="0" borderId="5" xfId="0" applyNumberFormat="1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0" fillId="3" borderId="5" xfId="0" applyFont="1" applyFill="1" applyBorder="1" applyAlignment="1">
      <alignment wrapText="1"/>
    </xf>
    <xf numFmtId="43" fontId="30" fillId="3" borderId="5" xfId="0" applyNumberFormat="1" applyFont="1" applyFill="1" applyBorder="1"/>
    <xf numFmtId="164" fontId="30" fillId="3" borderId="5" xfId="1" applyFont="1" applyFill="1" applyBorder="1" applyAlignment="1">
      <alignment horizontal="right"/>
    </xf>
    <xf numFmtId="43" fontId="7" fillId="3" borderId="6" xfId="0" applyNumberFormat="1" applyFont="1" applyFill="1" applyBorder="1"/>
    <xf numFmtId="164" fontId="7" fillId="3" borderId="6" xfId="1" applyFont="1" applyFill="1" applyBorder="1"/>
    <xf numFmtId="0" fontId="10" fillId="3" borderId="4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horizontal="center" vertical="center" wrapText="1"/>
    </xf>
    <xf numFmtId="43" fontId="30" fillId="3" borderId="5" xfId="0" applyNumberFormat="1" applyFont="1" applyFill="1" applyBorder="1" applyAlignment="1">
      <alignment horizontal="center" vertical="center" wrapText="1"/>
    </xf>
    <xf numFmtId="164" fontId="30" fillId="3" borderId="5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5" xfId="1" applyFont="1" applyBorder="1" applyAlignment="1">
      <alignment horizontal="center" vertical="center"/>
    </xf>
    <xf numFmtId="164" fontId="30" fillId="0" borderId="0" xfId="0" applyNumberFormat="1" applyFont="1"/>
    <xf numFmtId="0" fontId="27" fillId="0" borderId="0" xfId="0" applyFont="1" applyAlignment="1">
      <alignment horizontal="center" vertical="center" wrapText="1"/>
    </xf>
    <xf numFmtId="0" fontId="30" fillId="3" borderId="5" xfId="0" applyFont="1" applyFill="1" applyBorder="1"/>
    <xf numFmtId="0" fontId="10" fillId="3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43" fontId="10" fillId="3" borderId="13" xfId="0" applyNumberFormat="1" applyFont="1" applyFill="1" applyBorder="1" applyAlignment="1">
      <alignment horizontal="right" wrapText="1"/>
    </xf>
    <xf numFmtId="43" fontId="13" fillId="3" borderId="13" xfId="0" applyNumberFormat="1" applyFont="1" applyFill="1" applyBorder="1" applyAlignment="1">
      <alignment horizontal="right"/>
    </xf>
    <xf numFmtId="43" fontId="10" fillId="0" borderId="13" xfId="0" applyNumberFormat="1" applyFont="1" applyBorder="1" applyAlignment="1">
      <alignment horizontal="right" wrapText="1"/>
    </xf>
    <xf numFmtId="43" fontId="6" fillId="0" borderId="13" xfId="0" applyNumberFormat="1" applyFont="1" applyBorder="1" applyAlignment="1">
      <alignment horizontal="right" wrapText="1"/>
    </xf>
    <xf numFmtId="43" fontId="8" fillId="3" borderId="5" xfId="0" applyNumberFormat="1" applyFont="1" applyFill="1" applyBorder="1" applyAlignment="1">
      <alignment horizontal="right"/>
    </xf>
    <xf numFmtId="43" fontId="8" fillId="0" borderId="5" xfId="0" applyNumberFormat="1" applyFont="1" applyBorder="1" applyAlignment="1">
      <alignment horizontal="right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21" fillId="0" borderId="5" xfId="0" applyFont="1" applyBorder="1" applyAlignment="1">
      <alignment horizontal="center" vertical="center" wrapText="1"/>
    </xf>
    <xf numFmtId="164" fontId="21" fillId="0" borderId="5" xfId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164" fontId="33" fillId="0" borderId="5" xfId="1" applyFont="1" applyBorder="1" applyAlignment="1">
      <alignment horizontal="right" vertical="center"/>
    </xf>
    <xf numFmtId="43" fontId="30" fillId="3" borderId="0" xfId="0" applyNumberFormat="1" applyFont="1" applyFill="1"/>
    <xf numFmtId="0" fontId="30" fillId="3" borderId="0" xfId="0" applyFont="1" applyFill="1"/>
    <xf numFmtId="43" fontId="30" fillId="3" borderId="0" xfId="0" applyNumberFormat="1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164" fontId="30" fillId="3" borderId="0" xfId="1" applyFont="1" applyFill="1" applyAlignment="1"/>
    <xf numFmtId="164" fontId="30" fillId="3" borderId="0" xfId="1" applyFont="1" applyFill="1"/>
    <xf numFmtId="0" fontId="30" fillId="3" borderId="0" xfId="0" applyFont="1" applyFill="1" applyAlignment="1">
      <alignment wrapText="1"/>
    </xf>
    <xf numFmtId="164" fontId="30" fillId="3" borderId="0" xfId="1" applyFont="1" applyFill="1" applyAlignment="1">
      <alignment horizontal="right"/>
    </xf>
    <xf numFmtId="164" fontId="7" fillId="3" borderId="5" xfId="1" applyFont="1" applyFill="1" applyBorder="1" applyAlignment="1">
      <alignment horizontal="center" vertical="center" wrapText="1"/>
    </xf>
    <xf numFmtId="43" fontId="10" fillId="3" borderId="5" xfId="0" applyNumberFormat="1" applyFont="1" applyFill="1" applyBorder="1" applyAlignment="1">
      <alignment wrapText="1"/>
    </xf>
    <xf numFmtId="164" fontId="30" fillId="0" borderId="0" xfId="1" applyFont="1"/>
    <xf numFmtId="164" fontId="0" fillId="0" borderId="0" xfId="1" applyFont="1"/>
    <xf numFmtId="164" fontId="30" fillId="0" borderId="5" xfId="1" applyFont="1" applyBorder="1"/>
    <xf numFmtId="0" fontId="30" fillId="0" borderId="5" xfId="1" applyNumberFormat="1" applyFont="1" applyBorder="1"/>
    <xf numFmtId="0" fontId="30" fillId="0" borderId="5" xfId="1" applyNumberFormat="1" applyFont="1" applyBorder="1" applyAlignment="1">
      <alignment wrapText="1"/>
    </xf>
    <xf numFmtId="164" fontId="7" fillId="0" borderId="5" xfId="1" applyFont="1" applyBorder="1"/>
    <xf numFmtId="0" fontId="10" fillId="0" borderId="4" xfId="0" applyFont="1" applyBorder="1" applyAlignment="1">
      <alignment vertical="center"/>
    </xf>
    <xf numFmtId="43" fontId="13" fillId="0" borderId="13" xfId="0" applyNumberFormat="1" applyFont="1" applyBorder="1" applyAlignment="1">
      <alignment horizontal="right"/>
    </xf>
    <xf numFmtId="43" fontId="10" fillId="0" borderId="5" xfId="0" applyNumberFormat="1" applyFont="1" applyBorder="1" applyAlignment="1">
      <alignment wrapText="1"/>
    </xf>
    <xf numFmtId="0" fontId="21" fillId="0" borderId="5" xfId="11" applyFont="1" applyBorder="1" applyAlignment="1">
      <alignment horizontal="center" vertical="center" wrapText="1"/>
    </xf>
    <xf numFmtId="0" fontId="36" fillId="0" borderId="0" xfId="11" applyFont="1" applyAlignment="1">
      <alignment horizontal="center" vertical="center"/>
    </xf>
    <xf numFmtId="0" fontId="36" fillId="0" borderId="5" xfId="11" applyFont="1" applyBorder="1" applyAlignment="1">
      <alignment horizontal="center" vertical="center" wrapText="1"/>
    </xf>
    <xf numFmtId="164" fontId="30" fillId="0" borderId="5" xfId="1" applyFont="1" applyFill="1" applyBorder="1" applyAlignment="1">
      <alignment horizontal="center" vertical="center" wrapText="1"/>
    </xf>
    <xf numFmtId="43" fontId="36" fillId="0" borderId="5" xfId="12" applyFont="1" applyFill="1" applyBorder="1" applyAlignment="1">
      <alignment horizontal="center" vertical="center" wrapText="1"/>
    </xf>
    <xf numFmtId="164" fontId="36" fillId="0" borderId="5" xfId="1" applyFont="1" applyFill="1" applyBorder="1" applyAlignment="1">
      <alignment horizontal="center" vertical="center" wrapText="1"/>
    </xf>
    <xf numFmtId="1" fontId="36" fillId="0" borderId="5" xfId="11" applyNumberFormat="1" applyFont="1" applyBorder="1" applyAlignment="1">
      <alignment horizontal="center" vertical="center" shrinkToFit="1"/>
    </xf>
    <xf numFmtId="164" fontId="15" fillId="0" borderId="5" xfId="1" applyFont="1" applyFill="1" applyBorder="1" applyAlignment="1">
      <alignment horizontal="center" vertical="center"/>
    </xf>
    <xf numFmtId="43" fontId="15" fillId="0" borderId="5" xfId="11" applyNumberFormat="1" applyFont="1" applyBorder="1" applyAlignment="1">
      <alignment horizontal="center" vertical="center"/>
    </xf>
    <xf numFmtId="0" fontId="33" fillId="0" borderId="0" xfId="11" applyFont="1" applyAlignment="1">
      <alignment horizontal="center" vertical="center"/>
    </xf>
    <xf numFmtId="0" fontId="33" fillId="0" borderId="5" xfId="11" applyFont="1" applyBorder="1" applyAlignment="1">
      <alignment horizontal="center" vertical="center" wrapText="1"/>
    </xf>
    <xf numFmtId="1" fontId="33" fillId="0" borderId="5" xfId="11" applyNumberFormat="1" applyFont="1" applyBorder="1" applyAlignment="1">
      <alignment horizontal="center" vertical="center" shrinkToFit="1"/>
    </xf>
    <xf numFmtId="164" fontId="33" fillId="0" borderId="5" xfId="1" applyFont="1" applyFill="1" applyBorder="1" applyAlignment="1">
      <alignment horizontal="center" vertical="center" wrapText="1"/>
    </xf>
    <xf numFmtId="43" fontId="33" fillId="0" borderId="5" xfId="12" applyFont="1" applyFill="1" applyBorder="1" applyAlignment="1">
      <alignment horizontal="center" vertical="center" wrapText="1"/>
    </xf>
    <xf numFmtId="0" fontId="33" fillId="0" borderId="5" xfId="11" applyFont="1" applyBorder="1" applyAlignment="1">
      <alignment horizontal="center" vertical="center"/>
    </xf>
    <xf numFmtId="43" fontId="21" fillId="0" borderId="5" xfId="11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14" fontId="30" fillId="3" borderId="7" xfId="0" applyNumberFormat="1" applyFont="1" applyFill="1" applyBorder="1" applyAlignment="1">
      <alignment horizontal="center"/>
    </xf>
    <xf numFmtId="14" fontId="30" fillId="3" borderId="10" xfId="0" applyNumberFormat="1" applyFont="1" applyFill="1" applyBorder="1" applyAlignment="1">
      <alignment horizontal="center"/>
    </xf>
    <xf numFmtId="0" fontId="7" fillId="0" borderId="11" xfId="1" applyNumberFormat="1" applyFont="1" applyBorder="1" applyAlignment="1">
      <alignment horizontal="center"/>
    </xf>
    <xf numFmtId="0" fontId="7" fillId="0" borderId="12" xfId="1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1" fillId="0" borderId="11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0" fontId="8" fillId="0" borderId="0" xfId="13" applyNumberFormat="1" applyFont="1"/>
    <xf numFmtId="43" fontId="21" fillId="0" borderId="5" xfId="12" applyFont="1" applyFill="1" applyBorder="1" applyAlignment="1">
      <alignment horizontal="center" vertical="center" wrapText="1"/>
    </xf>
    <xf numFmtId="0" fontId="15" fillId="0" borderId="11" xfId="11" applyFont="1" applyBorder="1" applyAlignment="1">
      <alignment horizontal="center" vertical="center"/>
    </xf>
    <xf numFmtId="0" fontId="15" fillId="0" borderId="14" xfId="11" applyFont="1" applyBorder="1" applyAlignment="1">
      <alignment horizontal="center" vertical="center"/>
    </xf>
    <xf numFmtId="0" fontId="15" fillId="0" borderId="12" xfId="11" applyFont="1" applyBorder="1" applyAlignment="1">
      <alignment horizontal="center" vertical="center"/>
    </xf>
  </cellXfs>
  <cellStyles count="14">
    <cellStyle name="Comma" xfId="1" builtinId="3"/>
    <cellStyle name="Comma 2" xfId="7" xr:uid="{BCC652F2-FD50-4D6C-AA5F-5D06273A4E21}"/>
    <cellStyle name="Comma 3" xfId="10" xr:uid="{A417B489-CEEF-48CC-9659-E70A484818D5}"/>
    <cellStyle name="Comma 4" xfId="12" xr:uid="{534617BD-F398-4FFC-8FCF-537567F159A6}"/>
    <cellStyle name="Comma 4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Normal 7" xfId="11" xr:uid="{8461DFF9-8745-432E-8A15-01067F2549A5}"/>
    <cellStyle name="Percent" xfId="13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323021</xdr:colOff>
      <xdr:row>3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654326</xdr:colOff>
      <xdr:row>7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="106" zoomScaleNormal="106" zoomScaleSheetLayoutView="106" workbookViewId="0">
      <selection activeCell="G9" sqref="G9"/>
    </sheetView>
  </sheetViews>
  <sheetFormatPr defaultColWidth="12.625" defaultRowHeight="14.25" x14ac:dyDescent="0.2"/>
  <cols>
    <col min="1" max="2" width="3.5" customWidth="1"/>
    <col min="3" max="3" width="44.875" customWidth="1"/>
    <col min="4" max="4" width="13.625" bestFit="1" customWidth="1"/>
    <col min="5" max="5" width="13.5" customWidth="1"/>
    <col min="6" max="6" width="14.125" bestFit="1" customWidth="1"/>
    <col min="7" max="7" width="14.25" bestFit="1" customWidth="1"/>
    <col min="8" max="8" width="12.25" customWidth="1"/>
    <col min="9" max="9" width="15.875" customWidth="1"/>
    <col min="10" max="10" width="7.625" customWidth="1"/>
    <col min="11" max="12" width="12.625" customWidth="1"/>
    <col min="13" max="13" width="11.75" customWidth="1"/>
    <col min="14" max="25" width="7.625" customWidth="1"/>
  </cols>
  <sheetData>
    <row r="1" spans="1:25" s="40" customFormat="1" ht="31.5" x14ac:dyDescent="0.2">
      <c r="A1" s="67"/>
      <c r="B1" s="68"/>
      <c r="C1" s="13" t="s">
        <v>0</v>
      </c>
      <c r="D1" s="36" t="s">
        <v>50</v>
      </c>
      <c r="E1" s="59" t="s">
        <v>42</v>
      </c>
      <c r="F1" s="36" t="s">
        <v>2</v>
      </c>
      <c r="G1" s="87" t="s">
        <v>3</v>
      </c>
      <c r="H1" s="61"/>
      <c r="I1" s="69"/>
      <c r="J1" s="70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5.75" x14ac:dyDescent="0.25">
      <c r="A2" s="1"/>
      <c r="B2" s="2"/>
      <c r="C2" s="86" t="s">
        <v>63</v>
      </c>
      <c r="D2" s="57">
        <v>3.12</v>
      </c>
      <c r="E2" s="57">
        <f t="shared" ref="E2:E9" si="0">F2-D2</f>
        <v>4.6976040000000001</v>
      </c>
      <c r="F2" s="57">
        <f t="shared" ref="F2:F9" si="1">G2/10^7</f>
        <v>7.8176040000000002</v>
      </c>
      <c r="G2" s="88">
        <f>'Land, Approval'!E13</f>
        <v>78176040</v>
      </c>
      <c r="H2" s="92">
        <f t="shared" ref="H2:H9" si="2">F2/$F$10%</f>
        <v>11.879356552647504</v>
      </c>
      <c r="I2" s="3"/>
      <c r="J2" s="4"/>
    </row>
    <row r="3" spans="1:25" ht="15.75" x14ac:dyDescent="0.25">
      <c r="A3" s="6"/>
      <c r="B3" s="7"/>
      <c r="C3" s="77" t="s">
        <v>51</v>
      </c>
      <c r="D3" s="57">
        <v>2.65</v>
      </c>
      <c r="E3" s="57">
        <f t="shared" si="0"/>
        <v>43.680759000000002</v>
      </c>
      <c r="F3" s="57">
        <f t="shared" si="1"/>
        <v>46.330759</v>
      </c>
      <c r="G3" s="89">
        <f>'Construction Area'!P5</f>
        <v>463307590</v>
      </c>
      <c r="H3" s="92">
        <f t="shared" si="2"/>
        <v>70.402594646106692</v>
      </c>
      <c r="I3" s="161">
        <f>D3/F3</f>
        <v>5.7197422558952681E-2</v>
      </c>
      <c r="J3" s="4"/>
    </row>
    <row r="4" spans="1:25" ht="15.75" x14ac:dyDescent="0.25">
      <c r="A4" s="6"/>
      <c r="B4" s="7"/>
      <c r="C4" s="118" t="s">
        <v>4</v>
      </c>
      <c r="D4" s="57">
        <v>0</v>
      </c>
      <c r="E4" s="56">
        <f t="shared" si="0"/>
        <v>0.5</v>
      </c>
      <c r="F4" s="56">
        <f t="shared" si="1"/>
        <v>0.5</v>
      </c>
      <c r="G4" s="119">
        <f>'Land, Approval'!D21</f>
        <v>5000000</v>
      </c>
      <c r="H4" s="93">
        <f t="shared" si="2"/>
        <v>0.75978244438113673</v>
      </c>
      <c r="I4" s="3"/>
      <c r="J4" s="4"/>
    </row>
    <row r="5" spans="1:25" ht="15.75" x14ac:dyDescent="0.25">
      <c r="A5" s="6"/>
      <c r="B5" s="7"/>
      <c r="C5" s="54" t="s">
        <v>5</v>
      </c>
      <c r="D5" s="57">
        <v>0</v>
      </c>
      <c r="E5" s="120">
        <f>F5-D5</f>
        <v>1.3899227999999999</v>
      </c>
      <c r="F5" s="56">
        <f t="shared" si="1"/>
        <v>1.3899227999999999</v>
      </c>
      <c r="G5" s="90">
        <f>ROUND(G3*3%,0)</f>
        <v>13899228</v>
      </c>
      <c r="H5" s="93">
        <f>F5/$F$10%</f>
        <v>2.1120778849701476</v>
      </c>
      <c r="I5" s="3"/>
      <c r="J5" s="4"/>
    </row>
    <row r="6" spans="1:25" ht="15.75" x14ac:dyDescent="0.25">
      <c r="A6" s="6"/>
      <c r="B6" s="7"/>
      <c r="C6" s="55" t="s">
        <v>6</v>
      </c>
      <c r="D6" s="57">
        <v>0</v>
      </c>
      <c r="E6" s="111">
        <f t="shared" ref="E6:E7" si="3">F6-D6</f>
        <v>2.316538</v>
      </c>
      <c r="F6" s="56">
        <f t="shared" si="1"/>
        <v>2.316538</v>
      </c>
      <c r="G6" s="90">
        <f>ROUND(G3*5%,0)</f>
        <v>23165380</v>
      </c>
      <c r="H6" s="92">
        <f t="shared" si="2"/>
        <v>3.5201298082835795</v>
      </c>
      <c r="I6" s="3"/>
      <c r="J6" s="4"/>
    </row>
    <row r="7" spans="1:25" ht="15.75" x14ac:dyDescent="0.25">
      <c r="A7" s="6"/>
      <c r="B7" s="7"/>
      <c r="C7" s="55" t="s">
        <v>96</v>
      </c>
      <c r="D7" s="57">
        <v>0</v>
      </c>
      <c r="E7" s="111">
        <f t="shared" si="3"/>
        <v>1.6635652000000001</v>
      </c>
      <c r="F7" s="56">
        <f t="shared" si="1"/>
        <v>1.6635652000000001</v>
      </c>
      <c r="G7" s="90">
        <f>ROUND(G20*2%,0)</f>
        <v>16635652</v>
      </c>
      <c r="H7" s="92">
        <f t="shared" si="2"/>
        <v>2.5278952680867892</v>
      </c>
      <c r="I7" s="3"/>
      <c r="J7" s="4"/>
      <c r="K7" s="37"/>
    </row>
    <row r="8" spans="1:25" ht="15.75" x14ac:dyDescent="0.25">
      <c r="A8" s="1"/>
      <c r="B8" s="2"/>
      <c r="C8" s="54" t="s">
        <v>44</v>
      </c>
      <c r="D8" s="57">
        <v>0</v>
      </c>
      <c r="E8" s="56">
        <f t="shared" si="0"/>
        <v>4.4000000000000004</v>
      </c>
      <c r="F8" s="56">
        <f t="shared" si="1"/>
        <v>4.4000000000000004</v>
      </c>
      <c r="G8" s="90">
        <v>44000000</v>
      </c>
      <c r="H8" s="92">
        <f t="shared" si="2"/>
        <v>6.6860855105540038</v>
      </c>
      <c r="I8" s="3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"/>
      <c r="B9" s="2"/>
      <c r="C9" s="54" t="s">
        <v>94</v>
      </c>
      <c r="D9" s="57">
        <v>0</v>
      </c>
      <c r="E9" s="56">
        <f t="shared" si="0"/>
        <v>1.3899227999999999</v>
      </c>
      <c r="F9" s="56">
        <f t="shared" si="1"/>
        <v>1.3899227999999999</v>
      </c>
      <c r="G9" s="90">
        <f>ROUND(G3*3%,0)</f>
        <v>13899228</v>
      </c>
      <c r="H9" s="92">
        <f t="shared" si="2"/>
        <v>2.1120778849701476</v>
      </c>
      <c r="I9" s="3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75" x14ac:dyDescent="0.25">
      <c r="A10" s="6"/>
      <c r="B10" s="7"/>
      <c r="C10" s="58" t="s">
        <v>7</v>
      </c>
      <c r="D10" s="60">
        <f>SUM(D2:D9)</f>
        <v>5.77</v>
      </c>
      <c r="E10" s="60">
        <f>SUM(E2:E9)</f>
        <v>60.038311800000002</v>
      </c>
      <c r="F10" s="60">
        <f>SUM(F2:F9)</f>
        <v>65.808311799999998</v>
      </c>
      <c r="G10" s="91">
        <f>SUM(G2:G9)</f>
        <v>658083118</v>
      </c>
      <c r="H10" s="93">
        <f>SUM(H2:H9)</f>
        <v>100.00000000000001</v>
      </c>
      <c r="I10" s="3"/>
      <c r="J10" s="3"/>
    </row>
    <row r="11" spans="1:25" ht="15.75" x14ac:dyDescent="0.25">
      <c r="A11" s="8"/>
      <c r="B11" s="8"/>
      <c r="C11" s="9"/>
      <c r="D11" s="8"/>
      <c r="E11" s="8"/>
      <c r="F11" s="38"/>
      <c r="G11" s="38"/>
      <c r="H11" s="11"/>
      <c r="I11" s="3"/>
      <c r="J11" s="4"/>
    </row>
    <row r="12" spans="1:25" ht="15.75" x14ac:dyDescent="0.25">
      <c r="A12" s="8"/>
      <c r="B12" s="8"/>
      <c r="C12" s="9"/>
      <c r="D12" s="8"/>
      <c r="E12" s="8"/>
      <c r="F12" s="8"/>
      <c r="G12" s="38"/>
      <c r="H12" s="8"/>
      <c r="I12" s="3"/>
      <c r="J12" s="4"/>
    </row>
    <row r="13" spans="1:25" ht="31.5" x14ac:dyDescent="0.25">
      <c r="A13" s="8"/>
      <c r="B13" s="12"/>
      <c r="C13" s="41" t="s">
        <v>8</v>
      </c>
      <c r="D13" s="42" t="s">
        <v>105</v>
      </c>
      <c r="E13" s="42" t="s">
        <v>106</v>
      </c>
      <c r="F13" s="49" t="s">
        <v>9</v>
      </c>
      <c r="G13" s="50" t="s">
        <v>40</v>
      </c>
      <c r="H13" s="49" t="s">
        <v>103</v>
      </c>
      <c r="I13" s="49" t="s">
        <v>104</v>
      </c>
    </row>
    <row r="14" spans="1:25" ht="31.5" x14ac:dyDescent="0.25">
      <c r="A14" s="8"/>
      <c r="B14" s="12"/>
      <c r="C14" s="43" t="s">
        <v>121</v>
      </c>
      <c r="D14" s="44">
        <f>'Bldg. No. 1 Unsold'!A74</f>
        <v>73</v>
      </c>
      <c r="E14" s="44">
        <f>'Bldg. No. 1 Unsold'!I75</f>
        <v>36865.554627999976</v>
      </c>
      <c r="F14" s="44">
        <v>7250</v>
      </c>
      <c r="G14" s="44">
        <f>'Bldg. No. 1 Unsold'!L75</f>
        <v>267275254</v>
      </c>
      <c r="H14" s="44">
        <v>0</v>
      </c>
      <c r="I14" s="44">
        <v>0</v>
      </c>
    </row>
    <row r="15" spans="1:25" ht="31.5" x14ac:dyDescent="0.25">
      <c r="A15" s="8"/>
      <c r="B15" s="12"/>
      <c r="C15" s="43" t="s">
        <v>122</v>
      </c>
      <c r="D15" s="44">
        <f>'Bldg. No. 8 Unsold'!A161</f>
        <v>160</v>
      </c>
      <c r="E15" s="44">
        <f>'Bldg. No. 8 Unsold'!I162</f>
        <v>71781.256183000005</v>
      </c>
      <c r="F15" s="44">
        <v>7250</v>
      </c>
      <c r="G15" s="44">
        <f>'Bldg. No. 8 Unsold'!L162</f>
        <v>520414113</v>
      </c>
      <c r="H15" s="44">
        <v>0</v>
      </c>
      <c r="I15" s="44">
        <v>0</v>
      </c>
    </row>
    <row r="16" spans="1:25" ht="31.5" x14ac:dyDescent="0.25">
      <c r="A16" s="8"/>
      <c r="B16" s="12"/>
      <c r="C16" s="43" t="s">
        <v>123</v>
      </c>
      <c r="D16" s="44">
        <f>'Bldg. No. 1 Unsold'!O10</f>
        <v>9</v>
      </c>
      <c r="E16" s="44">
        <f>'Bldg. No. 1 Unsold'!W11</f>
        <v>1574.7585699999997</v>
      </c>
      <c r="F16" s="44">
        <v>28000</v>
      </c>
      <c r="G16" s="44">
        <f>'Bldg. No. 1 Unsold'!Z11</f>
        <v>44093243</v>
      </c>
      <c r="H16" s="44">
        <v>0</v>
      </c>
      <c r="I16" s="44">
        <v>0</v>
      </c>
    </row>
    <row r="17" spans="1:10" ht="31.5" x14ac:dyDescent="0.25">
      <c r="A17" s="8"/>
      <c r="B17" s="12"/>
      <c r="C17" s="43" t="s">
        <v>124</v>
      </c>
      <c r="D17" s="44">
        <f>'Bldg. No. 1 Landowner'!A12</f>
        <v>11</v>
      </c>
      <c r="E17" s="44">
        <f>'Bldg. No. 1 Landowner'!I13</f>
        <v>5735.0204840000006</v>
      </c>
      <c r="F17" s="44">
        <v>0</v>
      </c>
      <c r="G17" s="44">
        <f t="shared" ref="G15:G19" si="4">E17*F17</f>
        <v>0</v>
      </c>
      <c r="H17" s="44">
        <v>0</v>
      </c>
      <c r="I17" s="44">
        <v>0</v>
      </c>
    </row>
    <row r="18" spans="1:10" ht="31.5" x14ac:dyDescent="0.25">
      <c r="A18" s="8"/>
      <c r="B18" s="12"/>
      <c r="C18" s="43" t="s">
        <v>126</v>
      </c>
      <c r="D18" s="44">
        <f>'Bldg. No. 8 Landowner'!A19</f>
        <v>18</v>
      </c>
      <c r="E18" s="44">
        <f>'Bldg. No. 8 Landowner'!I20</f>
        <v>8047.7407750000002</v>
      </c>
      <c r="F18" s="44">
        <v>0</v>
      </c>
      <c r="G18" s="44">
        <f t="shared" si="4"/>
        <v>0</v>
      </c>
      <c r="H18" s="44">
        <v>0</v>
      </c>
      <c r="I18" s="44">
        <v>0</v>
      </c>
    </row>
    <row r="19" spans="1:10" ht="31.5" x14ac:dyDescent="0.25">
      <c r="A19" s="8"/>
      <c r="B19" s="12"/>
      <c r="C19" s="43" t="s">
        <v>125</v>
      </c>
      <c r="D19" s="44">
        <f>'Bldg. No. 1 Landowner'!A20</f>
        <v>2</v>
      </c>
      <c r="E19" s="44">
        <f>'Bldg. No. 1 Landowner'!I21</f>
        <v>344.22952199999997</v>
      </c>
      <c r="F19" s="44">
        <v>0</v>
      </c>
      <c r="G19" s="44">
        <f t="shared" si="4"/>
        <v>0</v>
      </c>
      <c r="H19" s="44">
        <v>0</v>
      </c>
      <c r="I19" s="44">
        <v>0</v>
      </c>
    </row>
    <row r="20" spans="1:10" ht="16.5" x14ac:dyDescent="0.25">
      <c r="A20" s="8"/>
      <c r="B20" s="12"/>
      <c r="C20" s="45" t="s">
        <v>10</v>
      </c>
      <c r="D20" s="46">
        <f>SUM(D14:D19)</f>
        <v>273</v>
      </c>
      <c r="E20" s="46">
        <f>SUM(E14:E19)</f>
        <v>124348.56016199998</v>
      </c>
      <c r="F20" s="44"/>
      <c r="G20" s="44">
        <f>SUM(G14:G19)</f>
        <v>831782610</v>
      </c>
      <c r="H20" s="44">
        <f>SUM(H14:H19)</f>
        <v>0</v>
      </c>
      <c r="I20" s="44">
        <f>SUM(I14:I19)</f>
        <v>0</v>
      </c>
    </row>
    <row r="21" spans="1:10" ht="15.75" x14ac:dyDescent="0.25">
      <c r="A21" s="8"/>
      <c r="B21" s="12"/>
      <c r="C21" s="47" t="s">
        <v>41</v>
      </c>
      <c r="D21" s="48"/>
      <c r="E21" s="48"/>
      <c r="F21" s="35"/>
      <c r="G21" s="39">
        <f>G20/10^7</f>
        <v>83.178261000000006</v>
      </c>
      <c r="H21" s="39">
        <f t="shared" ref="H21:I21" si="5">H20/10^7</f>
        <v>0</v>
      </c>
      <c r="I21" s="39">
        <f t="shared" si="5"/>
        <v>0</v>
      </c>
    </row>
    <row r="22" spans="1:10" ht="15.75" x14ac:dyDescent="0.25">
      <c r="A22" s="8"/>
      <c r="B22" s="8"/>
      <c r="C22" s="9"/>
      <c r="D22" s="8"/>
      <c r="E22" s="8"/>
      <c r="F22" s="10"/>
      <c r="G22" s="8"/>
      <c r="I22" s="3"/>
      <c r="J22" s="4"/>
    </row>
    <row r="23" spans="1:10" ht="15.75" x14ac:dyDescent="0.25">
      <c r="A23" s="8"/>
      <c r="B23" s="8"/>
      <c r="C23" s="17"/>
      <c r="D23" s="18"/>
      <c r="E23" s="19"/>
      <c r="F23" s="37"/>
      <c r="G23" s="3"/>
      <c r="H23" s="3"/>
    </row>
    <row r="24" spans="1:10" ht="16.5" x14ac:dyDescent="0.3">
      <c r="A24" s="8"/>
      <c r="B24" s="12"/>
      <c r="C24" s="15" t="s">
        <v>8</v>
      </c>
      <c r="D24" s="20" t="s">
        <v>11</v>
      </c>
      <c r="E24" s="21"/>
      <c r="G24" s="3"/>
      <c r="H24" s="3"/>
    </row>
    <row r="25" spans="1:10" ht="16.5" x14ac:dyDescent="0.25">
      <c r="A25" s="8"/>
      <c r="B25" s="12"/>
      <c r="C25" s="22" t="s">
        <v>12</v>
      </c>
      <c r="D25" s="23">
        <f>G21</f>
        <v>83.178261000000006</v>
      </c>
      <c r="E25" s="24"/>
      <c r="G25" s="3"/>
      <c r="H25" s="3"/>
    </row>
    <row r="26" spans="1:10" ht="16.5" x14ac:dyDescent="0.25">
      <c r="A26" s="8"/>
      <c r="B26" s="12"/>
      <c r="C26" s="25" t="s">
        <v>13</v>
      </c>
      <c r="D26" s="23">
        <f>F10</f>
        <v>65.808311799999998</v>
      </c>
      <c r="E26" s="24"/>
      <c r="G26" s="3"/>
      <c r="H26" s="3"/>
    </row>
    <row r="27" spans="1:10" ht="16.5" x14ac:dyDescent="0.25">
      <c r="A27" s="8"/>
      <c r="B27" s="12"/>
      <c r="C27" s="22" t="s">
        <v>14</v>
      </c>
      <c r="D27" s="23">
        <f>D25-D26</f>
        <v>17.369949200000008</v>
      </c>
      <c r="E27" s="24"/>
      <c r="G27" s="3"/>
      <c r="H27" s="3"/>
    </row>
    <row r="28" spans="1:10" ht="15.75" x14ac:dyDescent="0.25">
      <c r="A28" s="8"/>
      <c r="B28" s="12"/>
      <c r="C28" s="15"/>
      <c r="D28" s="16"/>
      <c r="E28" s="8"/>
      <c r="G28" s="3"/>
      <c r="H28" s="3"/>
    </row>
    <row r="29" spans="1:10" ht="16.5" x14ac:dyDescent="0.25">
      <c r="A29" s="8"/>
      <c r="B29" s="12"/>
      <c r="C29" s="22" t="s">
        <v>15</v>
      </c>
      <c r="D29" s="16"/>
      <c r="E29" s="8"/>
      <c r="G29" s="3"/>
      <c r="H29" s="3"/>
    </row>
    <row r="30" spans="1:10" ht="16.5" x14ac:dyDescent="0.25">
      <c r="A30" s="8"/>
      <c r="B30" s="12"/>
      <c r="C30" s="25" t="s">
        <v>16</v>
      </c>
      <c r="D30" s="16">
        <f>ROUND(D27*0.3,2)</f>
        <v>5.21</v>
      </c>
      <c r="E30" s="8"/>
      <c r="G30" s="3"/>
      <c r="H30" s="3"/>
    </row>
    <row r="31" spans="1:10" ht="16.5" x14ac:dyDescent="0.25">
      <c r="A31" s="8"/>
      <c r="B31" s="12"/>
      <c r="C31" s="22" t="s">
        <v>17</v>
      </c>
      <c r="D31" s="23">
        <f>D27-D30</f>
        <v>12.159949200000007</v>
      </c>
      <c r="E31" s="24"/>
      <c r="G31" s="3"/>
      <c r="H31" s="3"/>
    </row>
    <row r="32" spans="1:10" ht="16.5" x14ac:dyDescent="0.25">
      <c r="A32" s="8"/>
      <c r="B32" s="12"/>
      <c r="C32" s="26" t="s">
        <v>65</v>
      </c>
      <c r="D32" s="27">
        <f>PV(8%,3,0,-D31)</f>
        <v>9.6529597241274239</v>
      </c>
      <c r="E32" s="28"/>
      <c r="G32" s="3"/>
      <c r="H32" s="3"/>
    </row>
    <row r="33" spans="1:10" ht="16.5" x14ac:dyDescent="0.25">
      <c r="A33" s="8"/>
      <c r="B33" s="12"/>
      <c r="C33" s="29" t="s">
        <v>18</v>
      </c>
      <c r="D33" s="16"/>
      <c r="E33" s="8"/>
      <c r="G33" s="3"/>
      <c r="H33" s="3"/>
    </row>
    <row r="34" spans="1:10" ht="16.5" x14ac:dyDescent="0.25">
      <c r="A34" s="8"/>
      <c r="B34" s="12"/>
      <c r="C34" s="26" t="s">
        <v>19</v>
      </c>
      <c r="D34" s="14">
        <f>D10</f>
        <v>5.77</v>
      </c>
      <c r="E34" s="10"/>
      <c r="G34" s="3"/>
      <c r="H34" s="3"/>
    </row>
    <row r="35" spans="1:10" ht="16.5" x14ac:dyDescent="0.25">
      <c r="A35" s="8"/>
      <c r="B35" s="12"/>
      <c r="C35" s="26" t="s">
        <v>20</v>
      </c>
      <c r="D35" s="16"/>
      <c r="E35" s="8"/>
      <c r="G35" s="3"/>
      <c r="H35" s="3"/>
    </row>
    <row r="36" spans="1:10" ht="16.5" x14ac:dyDescent="0.25">
      <c r="A36" s="8"/>
      <c r="B36" s="12"/>
      <c r="C36" s="29" t="s">
        <v>21</v>
      </c>
      <c r="D36" s="14">
        <f>I21</f>
        <v>0</v>
      </c>
      <c r="E36" s="10"/>
      <c r="G36" s="3"/>
      <c r="H36" s="3"/>
    </row>
    <row r="37" spans="1:10" ht="15.75" x14ac:dyDescent="0.25">
      <c r="A37" s="8"/>
      <c r="B37" s="12"/>
      <c r="C37" s="17"/>
      <c r="D37" s="16"/>
      <c r="E37" s="8"/>
      <c r="G37" s="3"/>
      <c r="H37" s="3"/>
    </row>
    <row r="38" spans="1:10" ht="33" x14ac:dyDescent="0.25">
      <c r="A38" s="8"/>
      <c r="B38" s="12"/>
      <c r="C38" s="26" t="s">
        <v>22</v>
      </c>
      <c r="D38" s="30">
        <f>D32+D34-D36</f>
        <v>15.422959724127423</v>
      </c>
      <c r="E38" s="31"/>
      <c r="G38" s="3"/>
      <c r="H38" s="3"/>
    </row>
    <row r="39" spans="1:10" ht="16.5" x14ac:dyDescent="0.25">
      <c r="A39" s="8"/>
      <c r="B39" s="12"/>
      <c r="C39" s="29" t="s">
        <v>23</v>
      </c>
      <c r="D39" s="30">
        <f>D38*0.9</f>
        <v>13.880663751714682</v>
      </c>
      <c r="E39" s="31"/>
      <c r="G39" s="3"/>
      <c r="H39" s="3"/>
    </row>
    <row r="40" spans="1:10" ht="16.5" x14ac:dyDescent="0.25">
      <c r="A40" s="8"/>
      <c r="B40" s="12"/>
      <c r="C40" s="26" t="s">
        <v>24</v>
      </c>
      <c r="D40" s="30">
        <f>D38*0.8</f>
        <v>12.33836777930194</v>
      </c>
      <c r="E40" s="31"/>
      <c r="G40" s="3"/>
      <c r="H40" s="3"/>
    </row>
    <row r="41" spans="1:10" ht="15" x14ac:dyDescent="0.25">
      <c r="C41" s="32"/>
      <c r="I41" s="3"/>
      <c r="J41" s="4"/>
    </row>
    <row r="42" spans="1:10" ht="15" x14ac:dyDescent="0.25">
      <c r="C42" s="32"/>
      <c r="I42" s="3"/>
      <c r="J42" s="4"/>
    </row>
    <row r="43" spans="1:10" ht="15" x14ac:dyDescent="0.25">
      <c r="C43" s="32"/>
      <c r="I43" s="3"/>
      <c r="J43" s="4"/>
    </row>
    <row r="44" spans="1:10" ht="15" x14ac:dyDescent="0.25">
      <c r="C44" s="32"/>
      <c r="I44" s="3"/>
      <c r="J44" s="4"/>
    </row>
    <row r="45" spans="1:10" ht="15" x14ac:dyDescent="0.25">
      <c r="C45" s="32"/>
      <c r="I45" s="3"/>
      <c r="J45" s="4"/>
    </row>
    <row r="46" spans="1:10" ht="15" x14ac:dyDescent="0.25">
      <c r="C46" s="32"/>
      <c r="I46" s="3"/>
      <c r="J46" s="4"/>
    </row>
    <row r="47" spans="1:10" ht="15" x14ac:dyDescent="0.25">
      <c r="C47" s="32"/>
      <c r="I47" s="3"/>
      <c r="J47" s="4"/>
    </row>
    <row r="48" spans="1:10" ht="15" x14ac:dyDescent="0.25">
      <c r="C48" s="32"/>
      <c r="I48" s="3"/>
      <c r="J48" s="4"/>
    </row>
    <row r="49" spans="3:10" ht="15" x14ac:dyDescent="0.25">
      <c r="C49" s="32"/>
      <c r="I49" s="3"/>
      <c r="J49" s="4"/>
    </row>
    <row r="50" spans="3:10" ht="15" x14ac:dyDescent="0.25">
      <c r="C50" s="32"/>
      <c r="I50" s="3"/>
      <c r="J50" s="4"/>
    </row>
    <row r="51" spans="3:10" ht="15" x14ac:dyDescent="0.25">
      <c r="C51" s="32"/>
      <c r="I51" s="3"/>
      <c r="J51" s="4"/>
    </row>
    <row r="52" spans="3:10" ht="15" x14ac:dyDescent="0.25">
      <c r="C52" s="32"/>
      <c r="I52" s="3"/>
      <c r="J52" s="4"/>
    </row>
    <row r="53" spans="3:10" ht="15" x14ac:dyDescent="0.25">
      <c r="C53" s="32"/>
      <c r="I53" s="3"/>
      <c r="J53" s="4"/>
    </row>
    <row r="54" spans="3:10" ht="15" x14ac:dyDescent="0.25">
      <c r="C54" s="32"/>
      <c r="I54" s="3"/>
      <c r="J54" s="4"/>
    </row>
    <row r="55" spans="3:10" ht="15" x14ac:dyDescent="0.25">
      <c r="C55" s="32"/>
      <c r="I55" s="3"/>
      <c r="J55" s="4"/>
    </row>
    <row r="56" spans="3:10" ht="15" x14ac:dyDescent="0.25">
      <c r="C56" s="32"/>
      <c r="I56" s="3"/>
      <c r="J56" s="4"/>
    </row>
    <row r="57" spans="3:10" ht="15" x14ac:dyDescent="0.25">
      <c r="C57" s="32"/>
      <c r="I57" s="3"/>
      <c r="J57" s="4"/>
    </row>
    <row r="58" spans="3:10" ht="15" x14ac:dyDescent="0.25">
      <c r="C58" s="32"/>
      <c r="I58" s="3"/>
      <c r="J58" s="4"/>
    </row>
    <row r="59" spans="3:10" ht="15" x14ac:dyDescent="0.25">
      <c r="C59" s="32"/>
      <c r="I59" s="3"/>
      <c r="J59" s="4"/>
    </row>
    <row r="60" spans="3:10" ht="15" x14ac:dyDescent="0.25">
      <c r="C60" s="32"/>
      <c r="I60" s="3"/>
      <c r="J60" s="4"/>
    </row>
    <row r="61" spans="3:10" ht="15" x14ac:dyDescent="0.25">
      <c r="C61" s="32"/>
      <c r="I61" s="3"/>
      <c r="J61" s="4"/>
    </row>
    <row r="62" spans="3:10" ht="15" x14ac:dyDescent="0.25">
      <c r="C62" s="32"/>
      <c r="I62" s="3"/>
      <c r="J62" s="4"/>
    </row>
    <row r="63" spans="3:10" ht="15" x14ac:dyDescent="0.25">
      <c r="C63" s="32"/>
      <c r="I63" s="3"/>
      <c r="J63" s="4"/>
    </row>
    <row r="64" spans="3:10" ht="15" x14ac:dyDescent="0.25">
      <c r="C64" s="32"/>
      <c r="I64" s="3"/>
      <c r="J64" s="4"/>
    </row>
    <row r="65" spans="3:10" ht="15" x14ac:dyDescent="0.25">
      <c r="C65" s="32"/>
      <c r="I65" s="3"/>
      <c r="J65" s="4"/>
    </row>
    <row r="66" spans="3:10" ht="15" x14ac:dyDescent="0.25">
      <c r="C66" s="32"/>
      <c r="I66" s="3"/>
      <c r="J66" s="4"/>
    </row>
    <row r="67" spans="3:10" ht="15" x14ac:dyDescent="0.25">
      <c r="C67" s="32"/>
      <c r="I67" s="3"/>
      <c r="J67" s="4"/>
    </row>
    <row r="68" spans="3:10" ht="15" x14ac:dyDescent="0.25">
      <c r="C68" s="32"/>
      <c r="I68" s="3"/>
      <c r="J68" s="4"/>
    </row>
    <row r="69" spans="3:10" ht="15" x14ac:dyDescent="0.25">
      <c r="C69" s="32"/>
      <c r="I69" s="3"/>
      <c r="J69" s="4"/>
    </row>
    <row r="70" spans="3:10" ht="15" x14ac:dyDescent="0.25">
      <c r="C70" s="32"/>
      <c r="I70" s="3"/>
      <c r="J70" s="4"/>
    </row>
    <row r="71" spans="3:10" ht="15" x14ac:dyDescent="0.25">
      <c r="C71" s="32"/>
      <c r="I71" s="3"/>
      <c r="J71" s="4"/>
    </row>
    <row r="72" spans="3:10" ht="15" x14ac:dyDescent="0.25">
      <c r="C72" s="32"/>
      <c r="I72" s="3"/>
      <c r="J72" s="4"/>
    </row>
    <row r="73" spans="3:10" ht="15" x14ac:dyDescent="0.25">
      <c r="C73" s="32"/>
      <c r="I73" s="3"/>
      <c r="J73" s="4"/>
    </row>
    <row r="74" spans="3:10" ht="15" x14ac:dyDescent="0.25">
      <c r="C74" s="32"/>
      <c r="I74" s="3"/>
      <c r="J74" s="4"/>
    </row>
    <row r="75" spans="3:10" ht="15" x14ac:dyDescent="0.25">
      <c r="C75" s="32"/>
      <c r="I75" s="3"/>
      <c r="J75" s="4"/>
    </row>
    <row r="76" spans="3:10" ht="15" x14ac:dyDescent="0.25">
      <c r="C76" s="32"/>
      <c r="I76" s="3"/>
      <c r="J76" s="4"/>
    </row>
    <row r="77" spans="3:10" ht="15" x14ac:dyDescent="0.25">
      <c r="C77" s="32"/>
      <c r="I77" s="3"/>
      <c r="J77" s="4"/>
    </row>
    <row r="78" spans="3:10" ht="15" x14ac:dyDescent="0.25">
      <c r="C78" s="32"/>
      <c r="I78" s="3"/>
      <c r="J78" s="4"/>
    </row>
    <row r="79" spans="3:10" ht="15" x14ac:dyDescent="0.25">
      <c r="C79" s="32"/>
      <c r="I79" s="3"/>
      <c r="J79" s="4"/>
    </row>
    <row r="80" spans="3:10" ht="15" x14ac:dyDescent="0.25">
      <c r="C80" s="32"/>
      <c r="I80" s="3"/>
      <c r="J80" s="4"/>
    </row>
    <row r="81" spans="3:10" ht="15" x14ac:dyDescent="0.25">
      <c r="C81" s="32"/>
      <c r="I81" s="3"/>
      <c r="J81" s="4"/>
    </row>
    <row r="82" spans="3:10" ht="15" x14ac:dyDescent="0.25">
      <c r="C82" s="32"/>
      <c r="I82" s="3"/>
      <c r="J82" s="4"/>
    </row>
    <row r="83" spans="3:10" ht="15" x14ac:dyDescent="0.25">
      <c r="C83" s="32"/>
      <c r="I83" s="3"/>
      <c r="J83" s="4"/>
    </row>
    <row r="84" spans="3:10" ht="15" x14ac:dyDescent="0.25">
      <c r="C84" s="32"/>
      <c r="I84" s="3"/>
      <c r="J84" s="4"/>
    </row>
    <row r="85" spans="3:10" ht="15" x14ac:dyDescent="0.25">
      <c r="C85" s="32"/>
      <c r="I85" s="3"/>
      <c r="J85" s="4"/>
    </row>
    <row r="86" spans="3:10" ht="15" x14ac:dyDescent="0.25">
      <c r="C86" s="32"/>
      <c r="I86" s="3"/>
      <c r="J86" s="4"/>
    </row>
    <row r="87" spans="3:10" ht="15" x14ac:dyDescent="0.25">
      <c r="C87" s="32"/>
      <c r="I87" s="3"/>
      <c r="J87" s="4"/>
    </row>
    <row r="88" spans="3:10" ht="15" x14ac:dyDescent="0.25">
      <c r="C88" s="32"/>
      <c r="I88" s="3"/>
      <c r="J88" s="4"/>
    </row>
    <row r="89" spans="3:10" ht="15" x14ac:dyDescent="0.25">
      <c r="C89" s="32"/>
      <c r="I89" s="3"/>
      <c r="J89" s="4"/>
    </row>
    <row r="90" spans="3:10" ht="15" x14ac:dyDescent="0.25">
      <c r="C90" s="32"/>
      <c r="I90" s="3"/>
      <c r="J90" s="4"/>
    </row>
    <row r="91" spans="3:10" ht="15" x14ac:dyDescent="0.25">
      <c r="C91" s="32"/>
      <c r="I91" s="3"/>
      <c r="J91" s="4"/>
    </row>
    <row r="92" spans="3:10" ht="15" x14ac:dyDescent="0.25">
      <c r="C92" s="32"/>
      <c r="I92" s="3"/>
      <c r="J92" s="4"/>
    </row>
    <row r="93" spans="3:10" ht="15" x14ac:dyDescent="0.25">
      <c r="C93" s="32"/>
      <c r="I93" s="3"/>
      <c r="J93" s="4"/>
    </row>
    <row r="94" spans="3:10" ht="15" x14ac:dyDescent="0.25">
      <c r="C94" s="32"/>
      <c r="I94" s="3"/>
      <c r="J94" s="4"/>
    </row>
    <row r="95" spans="3:10" ht="15" x14ac:dyDescent="0.25">
      <c r="C95" s="32"/>
      <c r="I95" s="3"/>
      <c r="J95" s="4"/>
    </row>
    <row r="96" spans="3:10" ht="15" x14ac:dyDescent="0.25">
      <c r="C96" s="32"/>
      <c r="I96" s="3"/>
      <c r="J96" s="4"/>
    </row>
    <row r="97" spans="3:10" ht="15" x14ac:dyDescent="0.25">
      <c r="C97" s="32"/>
      <c r="I97" s="3"/>
      <c r="J97" s="4"/>
    </row>
    <row r="98" spans="3:10" ht="15" x14ac:dyDescent="0.25">
      <c r="C98" s="32"/>
      <c r="I98" s="3"/>
      <c r="J98" s="4"/>
    </row>
    <row r="99" spans="3:10" ht="15" x14ac:dyDescent="0.25">
      <c r="C99" s="32"/>
      <c r="I99" s="3"/>
      <c r="J99" s="4"/>
    </row>
    <row r="100" spans="3:10" ht="15" x14ac:dyDescent="0.25">
      <c r="C100" s="32"/>
      <c r="I100" s="3"/>
      <c r="J100" s="4"/>
    </row>
    <row r="101" spans="3:10" ht="15" x14ac:dyDescent="0.25">
      <c r="C101" s="32"/>
      <c r="I101" s="3"/>
      <c r="J101" s="4"/>
    </row>
    <row r="102" spans="3:10" ht="15" x14ac:dyDescent="0.25">
      <c r="C102" s="32"/>
      <c r="I102" s="3"/>
      <c r="J102" s="4"/>
    </row>
    <row r="103" spans="3:10" ht="15" x14ac:dyDescent="0.25">
      <c r="C103" s="32"/>
      <c r="I103" s="3"/>
      <c r="J103" s="4"/>
    </row>
    <row r="104" spans="3:10" ht="15" x14ac:dyDescent="0.25">
      <c r="C104" s="32"/>
      <c r="I104" s="3"/>
      <c r="J104" s="4"/>
    </row>
    <row r="105" spans="3:10" ht="15" x14ac:dyDescent="0.25">
      <c r="C105" s="32"/>
      <c r="I105" s="3"/>
      <c r="J105" s="4"/>
    </row>
    <row r="106" spans="3:10" ht="15" x14ac:dyDescent="0.25">
      <c r="C106" s="32"/>
      <c r="I106" s="3"/>
      <c r="J106" s="4"/>
    </row>
    <row r="107" spans="3:10" ht="15" x14ac:dyDescent="0.25">
      <c r="C107" s="32"/>
      <c r="I107" s="3"/>
      <c r="J107" s="4"/>
    </row>
    <row r="108" spans="3:10" ht="15" x14ac:dyDescent="0.25">
      <c r="C108" s="32"/>
      <c r="I108" s="3"/>
      <c r="J108" s="4"/>
    </row>
    <row r="109" spans="3:10" ht="15" x14ac:dyDescent="0.25">
      <c r="C109" s="32"/>
      <c r="I109" s="3"/>
      <c r="J109" s="4"/>
    </row>
    <row r="110" spans="3:10" ht="15" x14ac:dyDescent="0.25">
      <c r="C110" s="32"/>
      <c r="I110" s="3"/>
      <c r="J110" s="4"/>
    </row>
    <row r="111" spans="3:10" ht="15" x14ac:dyDescent="0.25">
      <c r="C111" s="32"/>
      <c r="I111" s="3"/>
      <c r="J111" s="4"/>
    </row>
    <row r="112" spans="3:10" ht="15" x14ac:dyDescent="0.25">
      <c r="C112" s="32"/>
      <c r="I112" s="3"/>
      <c r="J112" s="4"/>
    </row>
    <row r="113" spans="3:10" ht="15" x14ac:dyDescent="0.25">
      <c r="C113" s="32"/>
      <c r="I113" s="3"/>
      <c r="J113" s="4"/>
    </row>
    <row r="114" spans="3:10" ht="15" x14ac:dyDescent="0.25">
      <c r="C114" s="32"/>
      <c r="I114" s="3"/>
      <c r="J114" s="4"/>
    </row>
    <row r="115" spans="3:10" ht="15" x14ac:dyDescent="0.25">
      <c r="C115" s="32"/>
      <c r="I115" s="3"/>
      <c r="J115" s="4"/>
    </row>
    <row r="116" spans="3:10" ht="15" x14ac:dyDescent="0.25">
      <c r="C116" s="32"/>
      <c r="I116" s="3"/>
      <c r="J116" s="4"/>
    </row>
    <row r="117" spans="3:10" ht="15" x14ac:dyDescent="0.25">
      <c r="C117" s="32"/>
      <c r="I117" s="3"/>
      <c r="J117" s="4"/>
    </row>
    <row r="118" spans="3:10" ht="15" x14ac:dyDescent="0.25">
      <c r="C118" s="32"/>
      <c r="I118" s="3"/>
      <c r="J118" s="4"/>
    </row>
    <row r="119" spans="3:10" ht="15" x14ac:dyDescent="0.25">
      <c r="C119" s="32"/>
      <c r="I119" s="3"/>
      <c r="J119" s="4"/>
    </row>
    <row r="120" spans="3:10" ht="15" x14ac:dyDescent="0.25">
      <c r="C120" s="32"/>
      <c r="I120" s="3"/>
      <c r="J120" s="4"/>
    </row>
    <row r="121" spans="3:10" ht="15" x14ac:dyDescent="0.25">
      <c r="C121" s="32"/>
      <c r="I121" s="3"/>
      <c r="J121" s="4"/>
    </row>
    <row r="122" spans="3:10" ht="15" x14ac:dyDescent="0.25">
      <c r="C122" s="32"/>
      <c r="I122" s="3"/>
      <c r="J122" s="4"/>
    </row>
    <row r="123" spans="3:10" ht="15" x14ac:dyDescent="0.25">
      <c r="C123" s="32"/>
      <c r="I123" s="3"/>
      <c r="J123" s="4"/>
    </row>
    <row r="124" spans="3:10" ht="15" x14ac:dyDescent="0.25">
      <c r="C124" s="32"/>
      <c r="I124" s="3"/>
      <c r="J124" s="4"/>
    </row>
    <row r="125" spans="3:10" ht="15" x14ac:dyDescent="0.25">
      <c r="C125" s="32"/>
      <c r="I125" s="3"/>
      <c r="J125" s="4"/>
    </row>
    <row r="126" spans="3:10" ht="15" x14ac:dyDescent="0.25">
      <c r="C126" s="32"/>
      <c r="I126" s="3"/>
      <c r="J126" s="4"/>
    </row>
    <row r="127" spans="3:10" ht="15" x14ac:dyDescent="0.25">
      <c r="C127" s="32"/>
      <c r="I127" s="3"/>
      <c r="J127" s="4"/>
    </row>
    <row r="128" spans="3:10" ht="15" x14ac:dyDescent="0.25">
      <c r="C128" s="32"/>
      <c r="I128" s="3"/>
      <c r="J128" s="4"/>
    </row>
    <row r="129" spans="3:10" ht="15" x14ac:dyDescent="0.25">
      <c r="C129" s="32"/>
      <c r="I129" s="3"/>
      <c r="J129" s="4"/>
    </row>
    <row r="130" spans="3:10" ht="15" x14ac:dyDescent="0.25">
      <c r="C130" s="32"/>
      <c r="I130" s="3"/>
      <c r="J130" s="4"/>
    </row>
    <row r="131" spans="3:10" ht="15" x14ac:dyDescent="0.25">
      <c r="C131" s="32"/>
      <c r="I131" s="3"/>
      <c r="J131" s="4"/>
    </row>
    <row r="132" spans="3:10" ht="15" x14ac:dyDescent="0.25">
      <c r="C132" s="32"/>
      <c r="I132" s="3"/>
      <c r="J132" s="4"/>
    </row>
    <row r="133" spans="3:10" ht="15" x14ac:dyDescent="0.25">
      <c r="C133" s="32"/>
      <c r="I133" s="3"/>
      <c r="J133" s="4"/>
    </row>
    <row r="134" spans="3:10" ht="15" x14ac:dyDescent="0.25">
      <c r="C134" s="32"/>
      <c r="I134" s="3"/>
      <c r="J134" s="4"/>
    </row>
    <row r="135" spans="3:10" ht="15" x14ac:dyDescent="0.25">
      <c r="C135" s="32"/>
      <c r="I135" s="3"/>
      <c r="J135" s="4"/>
    </row>
    <row r="136" spans="3:10" ht="15" x14ac:dyDescent="0.25">
      <c r="C136" s="32"/>
      <c r="I136" s="3"/>
      <c r="J136" s="4"/>
    </row>
    <row r="137" spans="3:10" ht="15" x14ac:dyDescent="0.25">
      <c r="C137" s="32"/>
      <c r="I137" s="3"/>
      <c r="J137" s="4"/>
    </row>
    <row r="138" spans="3:10" ht="15" x14ac:dyDescent="0.25">
      <c r="C138" s="32"/>
      <c r="I138" s="3"/>
      <c r="J138" s="4"/>
    </row>
    <row r="139" spans="3:10" ht="15" x14ac:dyDescent="0.25">
      <c r="C139" s="32"/>
      <c r="I139" s="3"/>
      <c r="J139" s="4"/>
    </row>
    <row r="140" spans="3:10" ht="15" x14ac:dyDescent="0.25">
      <c r="C140" s="32"/>
      <c r="I140" s="3"/>
      <c r="J140" s="4"/>
    </row>
    <row r="141" spans="3:10" ht="15" x14ac:dyDescent="0.25">
      <c r="C141" s="32"/>
      <c r="I141" s="3"/>
      <c r="J141" s="4"/>
    </row>
    <row r="142" spans="3:10" ht="15" x14ac:dyDescent="0.25">
      <c r="C142" s="32"/>
      <c r="I142" s="3"/>
      <c r="J142" s="4"/>
    </row>
    <row r="143" spans="3:10" ht="15" x14ac:dyDescent="0.25">
      <c r="C143" s="32"/>
      <c r="I143" s="3"/>
      <c r="J143" s="4"/>
    </row>
    <row r="144" spans="3:10" ht="15" x14ac:dyDescent="0.25">
      <c r="C144" s="32"/>
      <c r="I144" s="3"/>
      <c r="J144" s="4"/>
    </row>
    <row r="145" spans="3:10" ht="15" x14ac:dyDescent="0.25">
      <c r="C145" s="32"/>
      <c r="I145" s="3"/>
      <c r="J145" s="4"/>
    </row>
    <row r="146" spans="3:10" ht="15" x14ac:dyDescent="0.25">
      <c r="C146" s="32"/>
      <c r="I146" s="3"/>
      <c r="J146" s="4"/>
    </row>
    <row r="147" spans="3:10" ht="15" x14ac:dyDescent="0.25">
      <c r="C147" s="32"/>
      <c r="I147" s="3"/>
      <c r="J147" s="4"/>
    </row>
    <row r="148" spans="3:10" ht="15" x14ac:dyDescent="0.25">
      <c r="C148" s="32"/>
      <c r="I148" s="3"/>
      <c r="J148" s="4"/>
    </row>
    <row r="149" spans="3:10" ht="15" x14ac:dyDescent="0.25">
      <c r="C149" s="32"/>
      <c r="I149" s="3"/>
      <c r="J149" s="4"/>
    </row>
    <row r="150" spans="3:10" ht="15" x14ac:dyDescent="0.25">
      <c r="C150" s="32"/>
      <c r="I150" s="3"/>
      <c r="J150" s="4"/>
    </row>
    <row r="151" spans="3:10" ht="15" x14ac:dyDescent="0.25">
      <c r="C151" s="32"/>
      <c r="I151" s="3"/>
      <c r="J151" s="4"/>
    </row>
    <row r="152" spans="3:10" ht="15" x14ac:dyDescent="0.25">
      <c r="C152" s="32"/>
      <c r="I152" s="3"/>
      <c r="J152" s="4"/>
    </row>
    <row r="153" spans="3:10" ht="15" x14ac:dyDescent="0.25">
      <c r="C153" s="32"/>
      <c r="I153" s="3"/>
      <c r="J153" s="4"/>
    </row>
    <row r="154" spans="3:10" ht="15" x14ac:dyDescent="0.25">
      <c r="C154" s="32"/>
      <c r="I154" s="3"/>
      <c r="J154" s="4"/>
    </row>
    <row r="155" spans="3:10" ht="15" x14ac:dyDescent="0.25">
      <c r="C155" s="32"/>
      <c r="I155" s="3"/>
      <c r="J155" s="4"/>
    </row>
    <row r="156" spans="3:10" ht="15" x14ac:dyDescent="0.25">
      <c r="C156" s="32"/>
      <c r="I156" s="3"/>
      <c r="J156" s="4"/>
    </row>
    <row r="157" spans="3:10" ht="15" x14ac:dyDescent="0.25">
      <c r="C157" s="32"/>
      <c r="I157" s="3"/>
      <c r="J157" s="4"/>
    </row>
    <row r="158" spans="3:10" ht="15" x14ac:dyDescent="0.25">
      <c r="C158" s="32"/>
      <c r="I158" s="3"/>
      <c r="J158" s="4"/>
    </row>
    <row r="159" spans="3:10" ht="15" x14ac:dyDescent="0.25">
      <c r="C159" s="32"/>
      <c r="I159" s="3"/>
      <c r="J159" s="4"/>
    </row>
    <row r="160" spans="3:10" ht="15" x14ac:dyDescent="0.25">
      <c r="C160" s="32"/>
      <c r="I160" s="3"/>
      <c r="J160" s="4"/>
    </row>
    <row r="161" spans="3:10" ht="15" x14ac:dyDescent="0.25">
      <c r="C161" s="32"/>
      <c r="I161" s="3"/>
      <c r="J161" s="4"/>
    </row>
    <row r="162" spans="3:10" ht="15" x14ac:dyDescent="0.25">
      <c r="C162" s="32"/>
      <c r="I162" s="3"/>
      <c r="J162" s="4"/>
    </row>
    <row r="163" spans="3:10" ht="15" x14ac:dyDescent="0.25">
      <c r="C163" s="32"/>
      <c r="I163" s="3"/>
      <c r="J163" s="4"/>
    </row>
    <row r="164" spans="3:10" ht="15" x14ac:dyDescent="0.25">
      <c r="C164" s="32"/>
      <c r="I164" s="3"/>
      <c r="J164" s="4"/>
    </row>
    <row r="165" spans="3:10" ht="15" x14ac:dyDescent="0.25">
      <c r="C165" s="32"/>
      <c r="I165" s="3"/>
      <c r="J165" s="4"/>
    </row>
    <row r="166" spans="3:10" ht="15" x14ac:dyDescent="0.25">
      <c r="C166" s="32"/>
      <c r="I166" s="3"/>
      <c r="J166" s="4"/>
    </row>
    <row r="167" spans="3:10" ht="15" x14ac:dyDescent="0.25">
      <c r="C167" s="32"/>
      <c r="I167" s="3"/>
      <c r="J167" s="4"/>
    </row>
    <row r="168" spans="3:10" ht="15" x14ac:dyDescent="0.25">
      <c r="C168" s="32"/>
      <c r="I168" s="3"/>
      <c r="J168" s="4"/>
    </row>
    <row r="169" spans="3:10" ht="15" x14ac:dyDescent="0.25">
      <c r="C169" s="32"/>
      <c r="I169" s="3"/>
      <c r="J169" s="4"/>
    </row>
    <row r="170" spans="3:10" ht="15" x14ac:dyDescent="0.25">
      <c r="C170" s="32"/>
      <c r="I170" s="3"/>
      <c r="J170" s="4"/>
    </row>
    <row r="171" spans="3:10" ht="15" x14ac:dyDescent="0.25">
      <c r="C171" s="32"/>
      <c r="I171" s="3"/>
      <c r="J171" s="4"/>
    </row>
    <row r="172" spans="3:10" ht="15" x14ac:dyDescent="0.25">
      <c r="C172" s="32"/>
      <c r="I172" s="3"/>
      <c r="J172" s="4"/>
    </row>
    <row r="173" spans="3:10" ht="15" x14ac:dyDescent="0.25">
      <c r="C173" s="32"/>
      <c r="I173" s="3"/>
      <c r="J173" s="4"/>
    </row>
    <row r="174" spans="3:10" ht="15" x14ac:dyDescent="0.25">
      <c r="C174" s="32"/>
      <c r="I174" s="3"/>
      <c r="J174" s="4"/>
    </row>
    <row r="175" spans="3:10" ht="15" x14ac:dyDescent="0.25">
      <c r="C175" s="32"/>
      <c r="I175" s="3"/>
      <c r="J175" s="4"/>
    </row>
    <row r="176" spans="3:10" ht="15" x14ac:dyDescent="0.25">
      <c r="C176" s="32"/>
      <c r="I176" s="3"/>
      <c r="J176" s="4"/>
    </row>
    <row r="177" spans="3:10" ht="15" x14ac:dyDescent="0.25">
      <c r="C177" s="32"/>
      <c r="I177" s="3"/>
      <c r="J177" s="4"/>
    </row>
    <row r="178" spans="3:10" ht="15" x14ac:dyDescent="0.25">
      <c r="C178" s="32"/>
      <c r="I178" s="3"/>
      <c r="J178" s="4"/>
    </row>
    <row r="179" spans="3:10" ht="15" x14ac:dyDescent="0.25">
      <c r="C179" s="32"/>
      <c r="I179" s="3"/>
      <c r="J179" s="4"/>
    </row>
    <row r="180" spans="3:10" ht="15" x14ac:dyDescent="0.25">
      <c r="C180" s="32"/>
      <c r="I180" s="3"/>
      <c r="J180" s="4"/>
    </row>
    <row r="181" spans="3:10" ht="15" x14ac:dyDescent="0.25">
      <c r="C181" s="32"/>
      <c r="I181" s="3"/>
      <c r="J181" s="4"/>
    </row>
    <row r="182" spans="3:10" ht="15" x14ac:dyDescent="0.25">
      <c r="C182" s="32"/>
      <c r="I182" s="3"/>
      <c r="J182" s="4"/>
    </row>
    <row r="183" spans="3:10" ht="15" x14ac:dyDescent="0.25">
      <c r="C183" s="32"/>
      <c r="I183" s="3"/>
      <c r="J183" s="4"/>
    </row>
    <row r="184" spans="3:10" ht="15" x14ac:dyDescent="0.25">
      <c r="C184" s="32"/>
      <c r="I184" s="3"/>
      <c r="J184" s="4"/>
    </row>
    <row r="185" spans="3:10" ht="15" x14ac:dyDescent="0.25">
      <c r="C185" s="32"/>
      <c r="I185" s="3"/>
      <c r="J185" s="4"/>
    </row>
    <row r="186" spans="3:10" ht="15" x14ac:dyDescent="0.25">
      <c r="C186" s="32"/>
      <c r="I186" s="3"/>
      <c r="J186" s="4"/>
    </row>
    <row r="187" spans="3:10" ht="15" x14ac:dyDescent="0.25">
      <c r="C187" s="32"/>
      <c r="I187" s="3"/>
      <c r="J187" s="4"/>
    </row>
    <row r="188" spans="3:10" ht="15" x14ac:dyDescent="0.25">
      <c r="C188" s="32"/>
      <c r="I188" s="3"/>
      <c r="J188" s="4"/>
    </row>
    <row r="189" spans="3:10" ht="15" x14ac:dyDescent="0.25">
      <c r="C189" s="32"/>
      <c r="I189" s="3"/>
      <c r="J189" s="4"/>
    </row>
    <row r="190" spans="3:10" ht="15" x14ac:dyDescent="0.25">
      <c r="C190" s="32"/>
      <c r="I190" s="3"/>
      <c r="J190" s="4"/>
    </row>
    <row r="191" spans="3:10" ht="15" x14ac:dyDescent="0.25">
      <c r="C191" s="32"/>
      <c r="I191" s="3"/>
      <c r="J191" s="4"/>
    </row>
    <row r="192" spans="3:10" ht="15" x14ac:dyDescent="0.25">
      <c r="C192" s="32"/>
      <c r="I192" s="3"/>
      <c r="J192" s="4"/>
    </row>
    <row r="193" spans="3:10" ht="15" x14ac:dyDescent="0.25">
      <c r="C193" s="32"/>
      <c r="I193" s="3"/>
      <c r="J193" s="4"/>
    </row>
    <row r="194" spans="3:10" ht="15" x14ac:dyDescent="0.25">
      <c r="C194" s="32"/>
      <c r="I194" s="3"/>
      <c r="J194" s="4"/>
    </row>
    <row r="195" spans="3:10" ht="15" x14ac:dyDescent="0.25">
      <c r="C195" s="32"/>
      <c r="I195" s="3"/>
      <c r="J195" s="4"/>
    </row>
    <row r="196" spans="3:10" ht="15" x14ac:dyDescent="0.25">
      <c r="C196" s="32"/>
      <c r="I196" s="3"/>
      <c r="J196" s="4"/>
    </row>
    <row r="197" spans="3:10" ht="15" x14ac:dyDescent="0.25">
      <c r="C197" s="32"/>
      <c r="I197" s="3"/>
      <c r="J197" s="4"/>
    </row>
    <row r="198" spans="3:10" ht="15" x14ac:dyDescent="0.25">
      <c r="C198" s="32"/>
      <c r="I198" s="3"/>
      <c r="J198" s="4"/>
    </row>
    <row r="199" spans="3:10" ht="15" x14ac:dyDescent="0.25">
      <c r="C199" s="32"/>
      <c r="I199" s="3"/>
      <c r="J199" s="4"/>
    </row>
    <row r="200" spans="3:10" ht="15" x14ac:dyDescent="0.25">
      <c r="C200" s="32"/>
      <c r="I200" s="3"/>
      <c r="J200" s="4"/>
    </row>
    <row r="201" spans="3:10" ht="15" x14ac:dyDescent="0.25">
      <c r="C201" s="32"/>
      <c r="I201" s="3"/>
      <c r="J201" s="4"/>
    </row>
    <row r="202" spans="3:10" ht="15" x14ac:dyDescent="0.25">
      <c r="C202" s="32"/>
      <c r="I202" s="3"/>
      <c r="J202" s="4"/>
    </row>
    <row r="203" spans="3:10" ht="15" x14ac:dyDescent="0.25">
      <c r="C203" s="32"/>
      <c r="I203" s="3"/>
      <c r="J203" s="4"/>
    </row>
    <row r="204" spans="3:10" ht="15" x14ac:dyDescent="0.25">
      <c r="C204" s="32"/>
      <c r="I204" s="3"/>
      <c r="J204" s="4"/>
    </row>
    <row r="205" spans="3:10" ht="15" x14ac:dyDescent="0.25">
      <c r="C205" s="32"/>
      <c r="I205" s="3"/>
      <c r="J205" s="4"/>
    </row>
    <row r="206" spans="3:10" ht="15" x14ac:dyDescent="0.25">
      <c r="C206" s="32"/>
      <c r="I206" s="3"/>
      <c r="J206" s="4"/>
    </row>
    <row r="207" spans="3:10" ht="15" x14ac:dyDescent="0.25">
      <c r="C207" s="32"/>
      <c r="I207" s="3"/>
      <c r="J207" s="4"/>
    </row>
    <row r="208" spans="3:10" ht="15" x14ac:dyDescent="0.25">
      <c r="C208" s="32"/>
      <c r="I208" s="3"/>
      <c r="J208" s="4"/>
    </row>
    <row r="209" spans="3:10" ht="15" x14ac:dyDescent="0.25">
      <c r="C209" s="32"/>
      <c r="I209" s="3"/>
      <c r="J209" s="4"/>
    </row>
    <row r="210" spans="3:10" ht="15" x14ac:dyDescent="0.25">
      <c r="C210" s="32"/>
      <c r="I210" s="3"/>
      <c r="J210" s="4"/>
    </row>
    <row r="211" spans="3:10" ht="15" x14ac:dyDescent="0.25">
      <c r="C211" s="32"/>
      <c r="I211" s="3"/>
      <c r="J211" s="4"/>
    </row>
    <row r="212" spans="3:10" ht="15" x14ac:dyDescent="0.25">
      <c r="C212" s="32"/>
      <c r="I212" s="3"/>
      <c r="J212" s="4"/>
    </row>
    <row r="213" spans="3:10" ht="15" x14ac:dyDescent="0.25">
      <c r="C213" s="32"/>
      <c r="I213" s="3"/>
      <c r="J213" s="4"/>
    </row>
    <row r="214" spans="3:10" ht="15" x14ac:dyDescent="0.25">
      <c r="C214" s="32"/>
      <c r="I214" s="3"/>
      <c r="J214" s="4"/>
    </row>
    <row r="215" spans="3:10" ht="15" x14ac:dyDescent="0.25">
      <c r="C215" s="32"/>
      <c r="I215" s="3"/>
      <c r="J215" s="4"/>
    </row>
    <row r="216" spans="3:10" ht="15" x14ac:dyDescent="0.25">
      <c r="C216" s="32"/>
      <c r="I216" s="3"/>
      <c r="J216" s="4"/>
    </row>
    <row r="217" spans="3:10" ht="15" x14ac:dyDescent="0.25">
      <c r="C217" s="32"/>
      <c r="I217" s="3"/>
      <c r="J217" s="4"/>
    </row>
    <row r="218" spans="3:10" ht="15" x14ac:dyDescent="0.25">
      <c r="C218" s="32"/>
      <c r="I218" s="3"/>
      <c r="J218" s="4"/>
    </row>
    <row r="219" spans="3:10" ht="15" x14ac:dyDescent="0.25">
      <c r="C219" s="32"/>
      <c r="I219" s="3"/>
      <c r="J219" s="4"/>
    </row>
    <row r="220" spans="3:10" ht="15" x14ac:dyDescent="0.25">
      <c r="C220" s="32"/>
      <c r="I220" s="3"/>
      <c r="J220" s="4"/>
    </row>
    <row r="221" spans="3:10" ht="15" x14ac:dyDescent="0.25">
      <c r="C221" s="32"/>
      <c r="I221" s="3"/>
      <c r="J221" s="4"/>
    </row>
    <row r="222" spans="3:10" ht="15" x14ac:dyDescent="0.25">
      <c r="C222" s="32"/>
      <c r="I222" s="3"/>
      <c r="J222" s="4"/>
    </row>
    <row r="223" spans="3:10" ht="15" x14ac:dyDescent="0.25">
      <c r="C223" s="32"/>
      <c r="I223" s="3"/>
      <c r="J223" s="4"/>
    </row>
    <row r="224" spans="3:10" ht="15" x14ac:dyDescent="0.25">
      <c r="C224" s="32"/>
      <c r="I224" s="3"/>
      <c r="J224" s="4"/>
    </row>
    <row r="225" spans="3:10" ht="15" x14ac:dyDescent="0.25">
      <c r="C225" s="32"/>
      <c r="I225" s="3"/>
      <c r="J225" s="4"/>
    </row>
    <row r="226" spans="3:10" ht="15" x14ac:dyDescent="0.25">
      <c r="C226" s="32"/>
      <c r="I226" s="3"/>
      <c r="J226" s="4"/>
    </row>
    <row r="227" spans="3:10" ht="15" x14ac:dyDescent="0.25">
      <c r="C227" s="32"/>
      <c r="I227" s="3"/>
      <c r="J227" s="4"/>
    </row>
    <row r="228" spans="3:10" ht="15" x14ac:dyDescent="0.25">
      <c r="C228" s="32"/>
      <c r="I228" s="3"/>
      <c r="J228" s="4"/>
    </row>
    <row r="229" spans="3:10" ht="15" x14ac:dyDescent="0.25">
      <c r="C229" s="32"/>
      <c r="I229" s="3"/>
      <c r="J229" s="4"/>
    </row>
    <row r="230" spans="3:10" ht="15" x14ac:dyDescent="0.25">
      <c r="C230" s="32"/>
      <c r="I230" s="3"/>
      <c r="J230" s="4"/>
    </row>
    <row r="231" spans="3:10" ht="15" x14ac:dyDescent="0.25">
      <c r="C231" s="32"/>
      <c r="I231" s="3"/>
      <c r="J231" s="4"/>
    </row>
    <row r="232" spans="3:10" ht="15" x14ac:dyDescent="0.25">
      <c r="C232" s="32"/>
      <c r="I232" s="3"/>
      <c r="J232" s="4"/>
    </row>
    <row r="233" spans="3:10" ht="15" x14ac:dyDescent="0.25">
      <c r="C233" s="32"/>
      <c r="I233" s="3"/>
      <c r="J233" s="4"/>
    </row>
    <row r="234" spans="3:10" ht="15" x14ac:dyDescent="0.25">
      <c r="C234" s="32"/>
      <c r="I234" s="3"/>
      <c r="J234" s="4"/>
    </row>
    <row r="235" spans="3:10" ht="15" x14ac:dyDescent="0.25">
      <c r="C235" s="32"/>
      <c r="I235" s="3"/>
      <c r="J235" s="4"/>
    </row>
    <row r="236" spans="3:10" ht="15" x14ac:dyDescent="0.25">
      <c r="C236" s="32"/>
      <c r="I236" s="3"/>
      <c r="J236" s="4"/>
    </row>
    <row r="237" spans="3:10" ht="15" x14ac:dyDescent="0.25">
      <c r="C237" s="32"/>
      <c r="I237" s="3"/>
      <c r="J237" s="4"/>
    </row>
    <row r="238" spans="3:10" ht="15" x14ac:dyDescent="0.25">
      <c r="C238" s="32"/>
      <c r="I238" s="3"/>
      <c r="J238" s="4"/>
    </row>
    <row r="239" spans="3:10" ht="15" x14ac:dyDescent="0.25">
      <c r="C239" s="32"/>
      <c r="I239" s="3"/>
      <c r="J239" s="4"/>
    </row>
    <row r="240" spans="3:10" ht="15" x14ac:dyDescent="0.25">
      <c r="C240" s="32"/>
      <c r="I240" s="3"/>
      <c r="J240" s="4"/>
    </row>
    <row r="241" spans="3:10" ht="15" x14ac:dyDescent="0.25">
      <c r="C241" s="32"/>
      <c r="I241" s="3"/>
      <c r="J241" s="4"/>
    </row>
    <row r="242" spans="3:10" ht="15" x14ac:dyDescent="0.25">
      <c r="C242" s="32"/>
      <c r="I242" s="3"/>
      <c r="J242" s="4"/>
    </row>
    <row r="243" spans="3:10" ht="15" x14ac:dyDescent="0.25">
      <c r="C243" s="32"/>
      <c r="I243" s="3"/>
      <c r="J243" s="4"/>
    </row>
    <row r="244" spans="3:10" ht="15" x14ac:dyDescent="0.25">
      <c r="C244" s="32"/>
      <c r="I244" s="3"/>
      <c r="J244" s="4"/>
    </row>
    <row r="245" spans="3:10" ht="15" x14ac:dyDescent="0.25">
      <c r="C245" s="32"/>
      <c r="I245" s="3"/>
      <c r="J245" s="4"/>
    </row>
    <row r="246" spans="3:10" ht="15" x14ac:dyDescent="0.25">
      <c r="C246" s="32"/>
      <c r="I246" s="3"/>
      <c r="J246" s="4"/>
    </row>
    <row r="247" spans="3:10" ht="15" x14ac:dyDescent="0.25">
      <c r="C247" s="32"/>
      <c r="I247" s="3"/>
      <c r="J247" s="4"/>
    </row>
    <row r="248" spans="3:10" ht="15" x14ac:dyDescent="0.25">
      <c r="C248" s="32"/>
      <c r="I248" s="3"/>
      <c r="J248" s="4"/>
    </row>
    <row r="249" spans="3:10" ht="15" x14ac:dyDescent="0.25">
      <c r="C249" s="32"/>
      <c r="I249" s="3"/>
      <c r="J249" s="4"/>
    </row>
    <row r="250" spans="3:10" ht="15" x14ac:dyDescent="0.25">
      <c r="C250" s="32"/>
      <c r="I250" s="3"/>
      <c r="J250" s="4"/>
    </row>
    <row r="251" spans="3:10" ht="15" x14ac:dyDescent="0.25">
      <c r="C251" s="32"/>
      <c r="I251" s="3"/>
      <c r="J251" s="4"/>
    </row>
    <row r="252" spans="3:10" ht="15" x14ac:dyDescent="0.25">
      <c r="C252" s="32"/>
      <c r="I252" s="3"/>
      <c r="J252" s="4"/>
    </row>
    <row r="253" spans="3:10" ht="15" x14ac:dyDescent="0.25">
      <c r="C253" s="32"/>
      <c r="I253" s="3"/>
      <c r="J253" s="4"/>
    </row>
    <row r="254" spans="3:10" ht="15" x14ac:dyDescent="0.25">
      <c r="C254" s="32"/>
      <c r="I254" s="3"/>
      <c r="J254" s="4"/>
    </row>
    <row r="255" spans="3:10" ht="15" x14ac:dyDescent="0.25">
      <c r="C255" s="32"/>
      <c r="I255" s="3"/>
      <c r="J255" s="4"/>
    </row>
    <row r="256" spans="3:10" ht="15" x14ac:dyDescent="0.25">
      <c r="C256" s="32"/>
      <c r="I256" s="3"/>
      <c r="J256" s="4"/>
    </row>
    <row r="257" spans="3:10" ht="15" x14ac:dyDescent="0.25">
      <c r="C257" s="32"/>
      <c r="I257" s="3"/>
      <c r="J257" s="4"/>
    </row>
    <row r="258" spans="3:10" ht="15" x14ac:dyDescent="0.25">
      <c r="C258" s="32"/>
      <c r="I258" s="3"/>
      <c r="J258" s="4"/>
    </row>
    <row r="259" spans="3:10" ht="15" x14ac:dyDescent="0.25">
      <c r="C259" s="32"/>
      <c r="I259" s="3"/>
      <c r="J259" s="4"/>
    </row>
    <row r="260" spans="3:10" ht="15" x14ac:dyDescent="0.25">
      <c r="C260" s="32"/>
      <c r="I260" s="3"/>
      <c r="J260" s="4"/>
    </row>
    <row r="261" spans="3:10" ht="15" x14ac:dyDescent="0.25">
      <c r="C261" s="32"/>
      <c r="I261" s="3"/>
      <c r="J261" s="4"/>
    </row>
    <row r="262" spans="3:10" ht="15" x14ac:dyDescent="0.25">
      <c r="C262" s="32"/>
      <c r="I262" s="3"/>
      <c r="J262" s="4"/>
    </row>
    <row r="263" spans="3:10" ht="15" x14ac:dyDescent="0.25">
      <c r="C263" s="32"/>
      <c r="I263" s="3"/>
      <c r="J263" s="4"/>
    </row>
    <row r="264" spans="3:10" ht="15" x14ac:dyDescent="0.25">
      <c r="C264" s="32"/>
      <c r="I264" s="3"/>
      <c r="J264" s="4"/>
    </row>
    <row r="265" spans="3:10" ht="15" x14ac:dyDescent="0.25">
      <c r="C265" s="32"/>
      <c r="I265" s="3"/>
      <c r="J265" s="4"/>
    </row>
    <row r="266" spans="3:10" ht="15" x14ac:dyDescent="0.25">
      <c r="C266" s="32"/>
      <c r="I266" s="3"/>
      <c r="J266" s="4"/>
    </row>
    <row r="267" spans="3:10" ht="15" x14ac:dyDescent="0.25">
      <c r="C267" s="32"/>
      <c r="I267" s="3"/>
      <c r="J267" s="4"/>
    </row>
    <row r="268" spans="3:10" ht="15" x14ac:dyDescent="0.25">
      <c r="C268" s="32"/>
      <c r="I268" s="3"/>
      <c r="J268" s="4"/>
    </row>
    <row r="269" spans="3:10" ht="15" x14ac:dyDescent="0.25">
      <c r="C269" s="32"/>
      <c r="I269" s="3"/>
      <c r="J269" s="4"/>
    </row>
    <row r="270" spans="3:10" ht="15" x14ac:dyDescent="0.25">
      <c r="C270" s="32"/>
      <c r="I270" s="3"/>
      <c r="J270" s="4"/>
    </row>
    <row r="271" spans="3:10" ht="15" x14ac:dyDescent="0.25">
      <c r="C271" s="32"/>
      <c r="I271" s="3"/>
      <c r="J271" s="4"/>
    </row>
    <row r="272" spans="3:10" ht="15" x14ac:dyDescent="0.25">
      <c r="C272" s="32"/>
      <c r="I272" s="3"/>
      <c r="J272" s="4"/>
    </row>
    <row r="273" spans="3:10" ht="15" x14ac:dyDescent="0.25">
      <c r="C273" s="32"/>
      <c r="I273" s="3"/>
      <c r="J273" s="4"/>
    </row>
    <row r="274" spans="3:10" ht="15" x14ac:dyDescent="0.25">
      <c r="C274" s="32"/>
      <c r="I274" s="3"/>
      <c r="J274" s="4"/>
    </row>
    <row r="275" spans="3:10" ht="15" x14ac:dyDescent="0.25">
      <c r="C275" s="32"/>
      <c r="I275" s="3"/>
      <c r="J275" s="4"/>
    </row>
    <row r="276" spans="3:10" ht="15" x14ac:dyDescent="0.25">
      <c r="C276" s="32"/>
      <c r="I276" s="3"/>
      <c r="J276" s="4"/>
    </row>
    <row r="277" spans="3:10" ht="15" x14ac:dyDescent="0.25">
      <c r="C277" s="32"/>
      <c r="I277" s="3"/>
      <c r="J277" s="4"/>
    </row>
    <row r="278" spans="3:10" ht="15" x14ac:dyDescent="0.25">
      <c r="C278" s="32"/>
      <c r="I278" s="3"/>
      <c r="J278" s="4"/>
    </row>
    <row r="279" spans="3:10" ht="15" x14ac:dyDescent="0.25">
      <c r="C279" s="32"/>
      <c r="I279" s="3"/>
      <c r="J279" s="4"/>
    </row>
    <row r="280" spans="3:10" ht="15" x14ac:dyDescent="0.25">
      <c r="C280" s="32"/>
      <c r="I280" s="3"/>
      <c r="J280" s="4"/>
    </row>
    <row r="281" spans="3:10" ht="15" x14ac:dyDescent="0.25">
      <c r="C281" s="32"/>
      <c r="I281" s="3"/>
      <c r="J281" s="4"/>
    </row>
    <row r="282" spans="3:10" ht="15" x14ac:dyDescent="0.25">
      <c r="C282" s="32"/>
      <c r="I282" s="3"/>
      <c r="J282" s="4"/>
    </row>
    <row r="283" spans="3:10" ht="15" x14ac:dyDescent="0.25">
      <c r="C283" s="32"/>
      <c r="I283" s="3"/>
      <c r="J283" s="4"/>
    </row>
    <row r="284" spans="3:10" ht="15" x14ac:dyDescent="0.25">
      <c r="C284" s="32"/>
      <c r="I284" s="3"/>
      <c r="J284" s="4"/>
    </row>
    <row r="285" spans="3:10" ht="15" x14ac:dyDescent="0.25">
      <c r="C285" s="32"/>
      <c r="I285" s="3"/>
      <c r="J285" s="4"/>
    </row>
    <row r="286" spans="3:10" ht="15" x14ac:dyDescent="0.25">
      <c r="C286" s="32"/>
      <c r="I286" s="3"/>
      <c r="J286" s="4"/>
    </row>
    <row r="287" spans="3:10" ht="15" x14ac:dyDescent="0.25">
      <c r="C287" s="32"/>
      <c r="I287" s="3"/>
      <c r="J287" s="4"/>
    </row>
    <row r="288" spans="3:10" ht="15" x14ac:dyDescent="0.25">
      <c r="C288" s="32"/>
      <c r="I288" s="3"/>
      <c r="J288" s="4"/>
    </row>
    <row r="289" spans="3:10" ht="15" x14ac:dyDescent="0.25">
      <c r="C289" s="32"/>
      <c r="I289" s="3"/>
      <c r="J289" s="4"/>
    </row>
    <row r="290" spans="3:10" ht="15" x14ac:dyDescent="0.25">
      <c r="C290" s="32"/>
      <c r="I290" s="3"/>
      <c r="J290" s="4"/>
    </row>
    <row r="291" spans="3:10" ht="15" x14ac:dyDescent="0.25">
      <c r="C291" s="32"/>
      <c r="I291" s="3"/>
      <c r="J291" s="4"/>
    </row>
    <row r="292" spans="3:10" ht="15" x14ac:dyDescent="0.25">
      <c r="C292" s="32"/>
      <c r="I292" s="3"/>
      <c r="J292" s="4"/>
    </row>
    <row r="293" spans="3:10" ht="15" x14ac:dyDescent="0.25">
      <c r="C293" s="32"/>
      <c r="I293" s="3"/>
      <c r="J293" s="4"/>
    </row>
    <row r="294" spans="3:10" ht="15" x14ac:dyDescent="0.25">
      <c r="C294" s="32"/>
      <c r="I294" s="3"/>
      <c r="J294" s="4"/>
    </row>
    <row r="295" spans="3:10" ht="15" x14ac:dyDescent="0.25">
      <c r="C295" s="32"/>
      <c r="I295" s="3"/>
      <c r="J295" s="4"/>
    </row>
    <row r="296" spans="3:10" ht="15" x14ac:dyDescent="0.25">
      <c r="C296" s="32"/>
      <c r="I296" s="3"/>
      <c r="J296" s="4"/>
    </row>
    <row r="297" spans="3:10" ht="15" x14ac:dyDescent="0.25">
      <c r="C297" s="32"/>
      <c r="I297" s="3"/>
      <c r="J297" s="4"/>
    </row>
    <row r="298" spans="3:10" ht="15" x14ac:dyDescent="0.25">
      <c r="C298" s="32"/>
      <c r="I298" s="3"/>
      <c r="J298" s="4"/>
    </row>
    <row r="299" spans="3:10" ht="15" x14ac:dyDescent="0.25">
      <c r="C299" s="32"/>
      <c r="I299" s="3"/>
      <c r="J299" s="4"/>
    </row>
    <row r="300" spans="3:10" ht="15" x14ac:dyDescent="0.25">
      <c r="C300" s="32"/>
      <c r="I300" s="3"/>
      <c r="J300" s="4"/>
    </row>
    <row r="301" spans="3:10" ht="15" x14ac:dyDescent="0.25">
      <c r="C301" s="32"/>
      <c r="I301" s="3"/>
      <c r="J301" s="4"/>
    </row>
    <row r="302" spans="3:10" ht="15" x14ac:dyDescent="0.25">
      <c r="C302" s="32"/>
      <c r="I302" s="3"/>
      <c r="J302" s="4"/>
    </row>
    <row r="303" spans="3:10" ht="15" x14ac:dyDescent="0.25">
      <c r="C303" s="32"/>
      <c r="I303" s="3"/>
      <c r="J303" s="4"/>
    </row>
    <row r="304" spans="3:10" ht="15" x14ac:dyDescent="0.25">
      <c r="C304" s="32"/>
      <c r="I304" s="3"/>
      <c r="J304" s="4"/>
    </row>
    <row r="305" spans="3:10" ht="15" x14ac:dyDescent="0.25">
      <c r="C305" s="32"/>
      <c r="I305" s="3"/>
      <c r="J305" s="4"/>
    </row>
    <row r="306" spans="3:10" ht="15" x14ac:dyDescent="0.25">
      <c r="C306" s="32"/>
      <c r="I306" s="3"/>
      <c r="J306" s="4"/>
    </row>
    <row r="307" spans="3:10" ht="15" x14ac:dyDescent="0.25">
      <c r="C307" s="32"/>
      <c r="I307" s="3"/>
      <c r="J307" s="4"/>
    </row>
    <row r="308" spans="3:10" ht="15" x14ac:dyDescent="0.25">
      <c r="C308" s="32"/>
      <c r="I308" s="3"/>
      <c r="J308" s="4"/>
    </row>
    <row r="309" spans="3:10" ht="15" x14ac:dyDescent="0.25">
      <c r="C309" s="32"/>
      <c r="I309" s="3"/>
      <c r="J309" s="4"/>
    </row>
    <row r="310" spans="3:10" ht="15" x14ac:dyDescent="0.25">
      <c r="C310" s="32"/>
      <c r="I310" s="3"/>
      <c r="J310" s="4"/>
    </row>
    <row r="311" spans="3:10" ht="15" x14ac:dyDescent="0.25">
      <c r="C311" s="32"/>
      <c r="I311" s="3"/>
      <c r="J311" s="4"/>
    </row>
    <row r="312" spans="3:10" ht="15" x14ac:dyDescent="0.25">
      <c r="C312" s="32"/>
      <c r="I312" s="3"/>
      <c r="J312" s="4"/>
    </row>
    <row r="313" spans="3:10" ht="15" x14ac:dyDescent="0.25">
      <c r="C313" s="32"/>
      <c r="I313" s="3"/>
      <c r="J313" s="4"/>
    </row>
    <row r="314" spans="3:10" ht="15" x14ac:dyDescent="0.25">
      <c r="C314" s="32"/>
      <c r="I314" s="3"/>
      <c r="J314" s="4"/>
    </row>
    <row r="315" spans="3:10" ht="15" x14ac:dyDescent="0.25">
      <c r="C315" s="32"/>
      <c r="I315" s="3"/>
      <c r="J315" s="4"/>
    </row>
    <row r="316" spans="3:10" ht="15" x14ac:dyDescent="0.25">
      <c r="C316" s="32"/>
      <c r="I316" s="3"/>
      <c r="J316" s="4"/>
    </row>
    <row r="317" spans="3:10" ht="15" x14ac:dyDescent="0.25">
      <c r="C317" s="32"/>
      <c r="I317" s="3"/>
      <c r="J317" s="4"/>
    </row>
    <row r="318" spans="3:10" ht="15" x14ac:dyDescent="0.25">
      <c r="C318" s="32"/>
      <c r="I318" s="3"/>
      <c r="J318" s="4"/>
    </row>
    <row r="319" spans="3:10" ht="15" x14ac:dyDescent="0.25">
      <c r="C319" s="32"/>
      <c r="I319" s="3"/>
      <c r="J319" s="4"/>
    </row>
    <row r="320" spans="3:10" ht="15" x14ac:dyDescent="0.25">
      <c r="C320" s="32"/>
      <c r="I320" s="3"/>
      <c r="J320" s="4"/>
    </row>
    <row r="321" spans="3:10" ht="15" x14ac:dyDescent="0.25">
      <c r="C321" s="32"/>
      <c r="I321" s="3"/>
      <c r="J321" s="4"/>
    </row>
    <row r="322" spans="3:10" ht="15" x14ac:dyDescent="0.25">
      <c r="C322" s="32"/>
      <c r="I322" s="3"/>
      <c r="J322" s="4"/>
    </row>
    <row r="323" spans="3:10" ht="15" x14ac:dyDescent="0.25">
      <c r="C323" s="32"/>
      <c r="I323" s="3"/>
      <c r="J323" s="4"/>
    </row>
    <row r="324" spans="3:10" ht="15" x14ac:dyDescent="0.25">
      <c r="C324" s="32"/>
      <c r="I324" s="3"/>
      <c r="J324" s="4"/>
    </row>
    <row r="325" spans="3:10" ht="15" x14ac:dyDescent="0.25">
      <c r="C325" s="32"/>
      <c r="I325" s="3"/>
      <c r="J325" s="4"/>
    </row>
    <row r="326" spans="3:10" ht="15" x14ac:dyDescent="0.25">
      <c r="C326" s="32"/>
      <c r="I326" s="3"/>
      <c r="J326" s="4"/>
    </row>
    <row r="327" spans="3:10" ht="15" x14ac:dyDescent="0.25">
      <c r="C327" s="32"/>
      <c r="I327" s="3"/>
      <c r="J327" s="4"/>
    </row>
    <row r="328" spans="3:10" ht="15" x14ac:dyDescent="0.25">
      <c r="C328" s="32"/>
      <c r="I328" s="3"/>
      <c r="J328" s="4"/>
    </row>
    <row r="329" spans="3:10" ht="15" x14ac:dyDescent="0.25">
      <c r="C329" s="32"/>
      <c r="I329" s="3"/>
      <c r="J329" s="4"/>
    </row>
    <row r="330" spans="3:10" ht="15" x14ac:dyDescent="0.25">
      <c r="C330" s="32"/>
      <c r="I330" s="3"/>
      <c r="J330" s="4"/>
    </row>
    <row r="331" spans="3:10" ht="15" x14ac:dyDescent="0.25">
      <c r="C331" s="32"/>
      <c r="I331" s="3"/>
      <c r="J331" s="4"/>
    </row>
    <row r="332" spans="3:10" ht="15" x14ac:dyDescent="0.25">
      <c r="C332" s="32"/>
      <c r="I332" s="3"/>
      <c r="J332" s="4"/>
    </row>
    <row r="333" spans="3:10" ht="15" x14ac:dyDescent="0.25">
      <c r="C333" s="32"/>
      <c r="I333" s="3"/>
      <c r="J333" s="4"/>
    </row>
    <row r="334" spans="3:10" ht="15" x14ac:dyDescent="0.25">
      <c r="C334" s="32"/>
      <c r="I334" s="3"/>
      <c r="J334" s="4"/>
    </row>
    <row r="335" spans="3:10" ht="15" x14ac:dyDescent="0.25">
      <c r="C335" s="32"/>
      <c r="I335" s="3"/>
      <c r="J335" s="4"/>
    </row>
    <row r="336" spans="3:10" ht="15" x14ac:dyDescent="0.25">
      <c r="C336" s="32"/>
      <c r="I336" s="3"/>
      <c r="J336" s="4"/>
    </row>
    <row r="337" spans="3:10" ht="15" x14ac:dyDescent="0.25">
      <c r="C337" s="32"/>
      <c r="I337" s="3"/>
      <c r="J337" s="4"/>
    </row>
    <row r="338" spans="3:10" ht="15" x14ac:dyDescent="0.25">
      <c r="C338" s="32"/>
      <c r="I338" s="3"/>
      <c r="J338" s="4"/>
    </row>
    <row r="339" spans="3:10" ht="15" x14ac:dyDescent="0.25">
      <c r="C339" s="32"/>
      <c r="I339" s="3"/>
      <c r="J339" s="4"/>
    </row>
    <row r="340" spans="3:10" ht="15" x14ac:dyDescent="0.25">
      <c r="C340" s="32"/>
      <c r="I340" s="3"/>
      <c r="J340" s="4"/>
    </row>
    <row r="341" spans="3:10" ht="15" x14ac:dyDescent="0.25">
      <c r="C341" s="32"/>
      <c r="I341" s="3"/>
      <c r="J341" s="4"/>
    </row>
    <row r="342" spans="3:10" ht="15" x14ac:dyDescent="0.25">
      <c r="C342" s="32"/>
      <c r="I342" s="3"/>
      <c r="J342" s="4"/>
    </row>
    <row r="343" spans="3:10" ht="15" x14ac:dyDescent="0.25">
      <c r="C343" s="32"/>
      <c r="I343" s="3"/>
      <c r="J343" s="4"/>
    </row>
    <row r="344" spans="3:10" ht="15" x14ac:dyDescent="0.25">
      <c r="C344" s="32"/>
      <c r="I344" s="3"/>
      <c r="J344" s="4"/>
    </row>
    <row r="345" spans="3:10" ht="15" x14ac:dyDescent="0.25">
      <c r="C345" s="32"/>
      <c r="I345" s="3"/>
      <c r="J345" s="4"/>
    </row>
    <row r="346" spans="3:10" ht="15" x14ac:dyDescent="0.25">
      <c r="C346" s="32"/>
      <c r="I346" s="3"/>
      <c r="J346" s="4"/>
    </row>
    <row r="347" spans="3:10" ht="15" x14ac:dyDescent="0.25">
      <c r="C347" s="32"/>
      <c r="I347" s="3"/>
      <c r="J347" s="4"/>
    </row>
    <row r="348" spans="3:10" ht="15" x14ac:dyDescent="0.25">
      <c r="C348" s="32"/>
      <c r="I348" s="3"/>
      <c r="J348" s="4"/>
    </row>
    <row r="349" spans="3:10" ht="15" x14ac:dyDescent="0.25">
      <c r="C349" s="32"/>
      <c r="I349" s="3"/>
      <c r="J349" s="4"/>
    </row>
    <row r="350" spans="3:10" ht="15" x14ac:dyDescent="0.25">
      <c r="C350" s="32"/>
      <c r="I350" s="3"/>
      <c r="J350" s="4"/>
    </row>
    <row r="351" spans="3:10" ht="15" x14ac:dyDescent="0.25">
      <c r="C351" s="32"/>
      <c r="I351" s="3"/>
      <c r="J351" s="4"/>
    </row>
    <row r="352" spans="3:10" ht="15" x14ac:dyDescent="0.25">
      <c r="C352" s="32"/>
      <c r="I352" s="3"/>
      <c r="J352" s="4"/>
    </row>
    <row r="353" spans="3:10" ht="15" x14ac:dyDescent="0.25">
      <c r="C353" s="32"/>
      <c r="I353" s="3"/>
      <c r="J353" s="4"/>
    </row>
    <row r="354" spans="3:10" ht="15" x14ac:dyDescent="0.25">
      <c r="C354" s="32"/>
      <c r="I354" s="3"/>
      <c r="J354" s="4"/>
    </row>
    <row r="355" spans="3:10" ht="15" x14ac:dyDescent="0.25">
      <c r="C355" s="32"/>
      <c r="I355" s="3"/>
      <c r="J355" s="4"/>
    </row>
    <row r="356" spans="3:10" ht="15" x14ac:dyDescent="0.25">
      <c r="C356" s="32"/>
      <c r="I356" s="3"/>
      <c r="J356" s="4"/>
    </row>
    <row r="357" spans="3:10" ht="15" x14ac:dyDescent="0.25">
      <c r="C357" s="32"/>
      <c r="I357" s="3"/>
      <c r="J357" s="4"/>
    </row>
    <row r="358" spans="3:10" ht="15" x14ac:dyDescent="0.25">
      <c r="C358" s="32"/>
      <c r="I358" s="3"/>
      <c r="J358" s="4"/>
    </row>
    <row r="359" spans="3:10" ht="15" x14ac:dyDescent="0.25">
      <c r="C359" s="32"/>
      <c r="I359" s="3"/>
      <c r="J359" s="4"/>
    </row>
    <row r="360" spans="3:10" ht="15" x14ac:dyDescent="0.25">
      <c r="C360" s="32"/>
      <c r="I360" s="3"/>
      <c r="J360" s="4"/>
    </row>
    <row r="361" spans="3:10" ht="15" x14ac:dyDescent="0.25">
      <c r="C361" s="32"/>
      <c r="I361" s="3"/>
      <c r="J361" s="4"/>
    </row>
    <row r="362" spans="3:10" ht="15" x14ac:dyDescent="0.25">
      <c r="C362" s="32"/>
      <c r="I362" s="3"/>
      <c r="J362" s="4"/>
    </row>
    <row r="363" spans="3:10" ht="15" x14ac:dyDescent="0.25">
      <c r="C363" s="32"/>
      <c r="I363" s="3"/>
      <c r="J363" s="4"/>
    </row>
    <row r="364" spans="3:10" ht="15" x14ac:dyDescent="0.25">
      <c r="C364" s="32"/>
      <c r="I364" s="3"/>
      <c r="J364" s="4"/>
    </row>
    <row r="365" spans="3:10" ht="15" x14ac:dyDescent="0.25">
      <c r="C365" s="32"/>
      <c r="I365" s="3"/>
      <c r="J365" s="4"/>
    </row>
    <row r="366" spans="3:10" ht="15" x14ac:dyDescent="0.25">
      <c r="C366" s="32"/>
      <c r="I366" s="3"/>
      <c r="J366" s="4"/>
    </row>
    <row r="367" spans="3:10" ht="15" x14ac:dyDescent="0.25">
      <c r="C367" s="32"/>
      <c r="I367" s="3"/>
      <c r="J367" s="4"/>
    </row>
    <row r="368" spans="3:10" ht="15" x14ac:dyDescent="0.25">
      <c r="C368" s="32"/>
      <c r="I368" s="3"/>
      <c r="J368" s="4"/>
    </row>
    <row r="369" spans="3:10" ht="15" x14ac:dyDescent="0.25">
      <c r="C369" s="32"/>
      <c r="I369" s="3"/>
      <c r="J369" s="4"/>
    </row>
    <row r="370" spans="3:10" ht="15" x14ac:dyDescent="0.25">
      <c r="C370" s="32"/>
      <c r="I370" s="3"/>
      <c r="J370" s="4"/>
    </row>
    <row r="371" spans="3:10" ht="15" x14ac:dyDescent="0.25">
      <c r="C371" s="32"/>
      <c r="I371" s="3"/>
      <c r="J371" s="4"/>
    </row>
    <row r="372" spans="3:10" ht="15" x14ac:dyDescent="0.25">
      <c r="C372" s="32"/>
      <c r="I372" s="3"/>
      <c r="J372" s="4"/>
    </row>
    <row r="373" spans="3:10" ht="15" x14ac:dyDescent="0.25">
      <c r="C373" s="32"/>
      <c r="I373" s="3"/>
      <c r="J373" s="4"/>
    </row>
    <row r="374" spans="3:10" ht="15" x14ac:dyDescent="0.25">
      <c r="C374" s="32"/>
      <c r="I374" s="3"/>
      <c r="J374" s="4"/>
    </row>
    <row r="375" spans="3:10" ht="15" x14ac:dyDescent="0.25">
      <c r="C375" s="32"/>
      <c r="I375" s="3"/>
      <c r="J375" s="4"/>
    </row>
    <row r="376" spans="3:10" ht="15" x14ac:dyDescent="0.25">
      <c r="C376" s="32"/>
      <c r="I376" s="3"/>
      <c r="J376" s="4"/>
    </row>
    <row r="377" spans="3:10" ht="15" x14ac:dyDescent="0.25">
      <c r="C377" s="32"/>
      <c r="I377" s="3"/>
      <c r="J377" s="4"/>
    </row>
    <row r="378" spans="3:10" ht="15" x14ac:dyDescent="0.25">
      <c r="C378" s="32"/>
      <c r="I378" s="3"/>
      <c r="J378" s="4"/>
    </row>
    <row r="379" spans="3:10" ht="15" x14ac:dyDescent="0.25">
      <c r="C379" s="32"/>
      <c r="I379" s="3"/>
      <c r="J379" s="4"/>
    </row>
    <row r="380" spans="3:10" ht="15" x14ac:dyDescent="0.25">
      <c r="C380" s="32"/>
      <c r="I380" s="3"/>
      <c r="J380" s="4"/>
    </row>
    <row r="381" spans="3:10" ht="15" x14ac:dyDescent="0.25">
      <c r="C381" s="32"/>
      <c r="I381" s="3"/>
      <c r="J381" s="4"/>
    </row>
    <row r="382" spans="3:10" ht="15" x14ac:dyDescent="0.25">
      <c r="C382" s="32"/>
      <c r="I382" s="3"/>
      <c r="J382" s="4"/>
    </row>
    <row r="383" spans="3:10" ht="15" x14ac:dyDescent="0.25">
      <c r="C383" s="32"/>
      <c r="I383" s="3"/>
      <c r="J383" s="4"/>
    </row>
    <row r="384" spans="3:10" ht="15" x14ac:dyDescent="0.25">
      <c r="C384" s="32"/>
      <c r="I384" s="3"/>
      <c r="J384" s="4"/>
    </row>
    <row r="385" spans="3:10" ht="15" x14ac:dyDescent="0.25">
      <c r="C385" s="32"/>
      <c r="I385" s="3"/>
      <c r="J385" s="4"/>
    </row>
    <row r="386" spans="3:10" ht="15" x14ac:dyDescent="0.25">
      <c r="C386" s="32"/>
      <c r="I386" s="3"/>
      <c r="J386" s="4"/>
    </row>
    <row r="387" spans="3:10" ht="15" x14ac:dyDescent="0.25">
      <c r="C387" s="32"/>
      <c r="I387" s="3"/>
      <c r="J387" s="4"/>
    </row>
    <row r="388" spans="3:10" ht="15" x14ac:dyDescent="0.25">
      <c r="C388" s="32"/>
      <c r="I388" s="3"/>
      <c r="J388" s="4"/>
    </row>
    <row r="389" spans="3:10" ht="15" x14ac:dyDescent="0.25">
      <c r="C389" s="32"/>
      <c r="I389" s="3"/>
      <c r="J389" s="4"/>
    </row>
    <row r="390" spans="3:10" ht="15" x14ac:dyDescent="0.25">
      <c r="C390" s="32"/>
      <c r="I390" s="3"/>
      <c r="J390" s="4"/>
    </row>
    <row r="391" spans="3:10" ht="15" x14ac:dyDescent="0.25">
      <c r="C391" s="32"/>
      <c r="I391" s="3"/>
      <c r="J391" s="4"/>
    </row>
    <row r="392" spans="3:10" ht="15" x14ac:dyDescent="0.25">
      <c r="C392" s="32"/>
      <c r="I392" s="3"/>
      <c r="J392" s="4"/>
    </row>
    <row r="393" spans="3:10" ht="15" x14ac:dyDescent="0.25">
      <c r="C393" s="32"/>
      <c r="I393" s="3"/>
      <c r="J393" s="4"/>
    </row>
    <row r="394" spans="3:10" ht="15" x14ac:dyDescent="0.25">
      <c r="C394" s="32"/>
      <c r="I394" s="3"/>
      <c r="J394" s="4"/>
    </row>
    <row r="395" spans="3:10" ht="15" x14ac:dyDescent="0.25">
      <c r="C395" s="32"/>
      <c r="I395" s="3"/>
      <c r="J395" s="4"/>
    </row>
    <row r="396" spans="3:10" ht="15" x14ac:dyDescent="0.25">
      <c r="C396" s="32"/>
      <c r="I396" s="3"/>
      <c r="J396" s="4"/>
    </row>
    <row r="397" spans="3:10" ht="15" x14ac:dyDescent="0.25">
      <c r="C397" s="32"/>
      <c r="I397" s="3"/>
      <c r="J397" s="4"/>
    </row>
    <row r="398" spans="3:10" ht="15" x14ac:dyDescent="0.25">
      <c r="C398" s="32"/>
      <c r="I398" s="3"/>
      <c r="J398" s="4"/>
    </row>
    <row r="399" spans="3:10" ht="15" x14ac:dyDescent="0.25">
      <c r="C399" s="32"/>
      <c r="I399" s="3"/>
      <c r="J399" s="4"/>
    </row>
    <row r="400" spans="3:10" ht="15" x14ac:dyDescent="0.25">
      <c r="C400" s="32"/>
      <c r="I400" s="3"/>
      <c r="J400" s="4"/>
    </row>
    <row r="401" spans="3:10" ht="15" x14ac:dyDescent="0.25">
      <c r="C401" s="32"/>
      <c r="I401" s="3"/>
      <c r="J401" s="4"/>
    </row>
    <row r="402" spans="3:10" ht="15" x14ac:dyDescent="0.25">
      <c r="C402" s="32"/>
      <c r="I402" s="3"/>
      <c r="J402" s="4"/>
    </row>
    <row r="403" spans="3:10" ht="15" x14ac:dyDescent="0.25">
      <c r="C403" s="32"/>
      <c r="I403" s="3"/>
      <c r="J403" s="4"/>
    </row>
    <row r="404" spans="3:10" ht="15" x14ac:dyDescent="0.25">
      <c r="C404" s="32"/>
      <c r="I404" s="3"/>
      <c r="J404" s="4"/>
    </row>
    <row r="405" spans="3:10" ht="15" x14ac:dyDescent="0.25">
      <c r="C405" s="32"/>
      <c r="I405" s="3"/>
      <c r="J405" s="4"/>
    </row>
    <row r="406" spans="3:10" ht="15" x14ac:dyDescent="0.25">
      <c r="C406" s="32"/>
      <c r="I406" s="3"/>
      <c r="J406" s="4"/>
    </row>
    <row r="407" spans="3:10" ht="15" x14ac:dyDescent="0.25">
      <c r="C407" s="32"/>
      <c r="I407" s="3"/>
      <c r="J407" s="4"/>
    </row>
    <row r="408" spans="3:10" ht="15" x14ac:dyDescent="0.25">
      <c r="C408" s="32"/>
      <c r="I408" s="3"/>
      <c r="J408" s="4"/>
    </row>
    <row r="409" spans="3:10" ht="15" x14ac:dyDescent="0.25">
      <c r="C409" s="32"/>
      <c r="I409" s="3"/>
      <c r="J409" s="4"/>
    </row>
    <row r="410" spans="3:10" ht="15" x14ac:dyDescent="0.25">
      <c r="C410" s="32"/>
      <c r="I410" s="3"/>
      <c r="J410" s="4"/>
    </row>
    <row r="411" spans="3:10" ht="15" x14ac:dyDescent="0.25">
      <c r="C411" s="32"/>
      <c r="I411" s="3"/>
      <c r="J411" s="4"/>
    </row>
    <row r="412" spans="3:10" ht="15" x14ac:dyDescent="0.25">
      <c r="C412" s="32"/>
      <c r="I412" s="3"/>
      <c r="J412" s="4"/>
    </row>
    <row r="413" spans="3:10" ht="15" x14ac:dyDescent="0.25">
      <c r="C413" s="32"/>
      <c r="I413" s="3"/>
      <c r="J413" s="4"/>
    </row>
    <row r="414" spans="3:10" ht="15" x14ac:dyDescent="0.25">
      <c r="C414" s="32"/>
      <c r="I414" s="3"/>
      <c r="J414" s="4"/>
    </row>
    <row r="415" spans="3:10" ht="15" x14ac:dyDescent="0.25">
      <c r="C415" s="32"/>
      <c r="I415" s="3"/>
      <c r="J415" s="4"/>
    </row>
    <row r="416" spans="3:10" ht="15" x14ac:dyDescent="0.25">
      <c r="C416" s="32"/>
      <c r="I416" s="3"/>
      <c r="J416" s="4"/>
    </row>
    <row r="417" spans="3:10" ht="15" x14ac:dyDescent="0.25">
      <c r="C417" s="32"/>
      <c r="I417" s="3"/>
      <c r="J417" s="4"/>
    </row>
    <row r="418" spans="3:10" ht="15" x14ac:dyDescent="0.25">
      <c r="C418" s="32"/>
      <c r="I418" s="3"/>
      <c r="J418" s="4"/>
    </row>
    <row r="419" spans="3:10" ht="15" x14ac:dyDescent="0.25">
      <c r="C419" s="32"/>
      <c r="I419" s="3"/>
      <c r="J419" s="4"/>
    </row>
    <row r="420" spans="3:10" ht="15" x14ac:dyDescent="0.25">
      <c r="C420" s="32"/>
      <c r="I420" s="3"/>
      <c r="J420" s="4"/>
    </row>
    <row r="421" spans="3:10" ht="15" x14ac:dyDescent="0.25">
      <c r="C421" s="32"/>
      <c r="I421" s="3"/>
      <c r="J421" s="4"/>
    </row>
    <row r="422" spans="3:10" ht="15" x14ac:dyDescent="0.25">
      <c r="C422" s="32"/>
      <c r="I422" s="3"/>
      <c r="J422" s="4"/>
    </row>
    <row r="423" spans="3:10" ht="15" x14ac:dyDescent="0.25">
      <c r="C423" s="32"/>
      <c r="I423" s="3"/>
      <c r="J423" s="4"/>
    </row>
    <row r="424" spans="3:10" ht="15" x14ac:dyDescent="0.25">
      <c r="C424" s="32"/>
      <c r="I424" s="3"/>
      <c r="J424" s="4"/>
    </row>
    <row r="425" spans="3:10" ht="15" x14ac:dyDescent="0.25">
      <c r="C425" s="32"/>
      <c r="I425" s="3"/>
      <c r="J425" s="4"/>
    </row>
    <row r="426" spans="3:10" ht="15" x14ac:dyDescent="0.25">
      <c r="C426" s="32"/>
      <c r="I426" s="3"/>
      <c r="J426" s="4"/>
    </row>
    <row r="427" spans="3:10" ht="15" x14ac:dyDescent="0.25">
      <c r="C427" s="32"/>
      <c r="I427" s="3"/>
      <c r="J427" s="4"/>
    </row>
    <row r="428" spans="3:10" ht="15" x14ac:dyDescent="0.25">
      <c r="C428" s="32"/>
      <c r="I428" s="3"/>
      <c r="J428" s="4"/>
    </row>
    <row r="429" spans="3:10" ht="15" x14ac:dyDescent="0.25">
      <c r="C429" s="32"/>
      <c r="I429" s="3"/>
      <c r="J429" s="4"/>
    </row>
    <row r="430" spans="3:10" ht="15" x14ac:dyDescent="0.25">
      <c r="C430" s="32"/>
      <c r="I430" s="3"/>
      <c r="J430" s="4"/>
    </row>
    <row r="431" spans="3:10" ht="15" x14ac:dyDescent="0.25">
      <c r="C431" s="32"/>
      <c r="I431" s="3"/>
      <c r="J431" s="4"/>
    </row>
    <row r="432" spans="3:10" ht="15" x14ac:dyDescent="0.25">
      <c r="C432" s="32"/>
      <c r="I432" s="3"/>
      <c r="J432" s="4"/>
    </row>
    <row r="433" spans="3:10" ht="15" x14ac:dyDescent="0.25">
      <c r="C433" s="32"/>
      <c r="I433" s="3"/>
      <c r="J433" s="4"/>
    </row>
    <row r="434" spans="3:10" ht="15" x14ac:dyDescent="0.25">
      <c r="C434" s="32"/>
      <c r="I434" s="3"/>
      <c r="J434" s="4"/>
    </row>
    <row r="435" spans="3:10" ht="15" x14ac:dyDescent="0.25">
      <c r="C435" s="32"/>
      <c r="I435" s="3"/>
      <c r="J435" s="4"/>
    </row>
    <row r="436" spans="3:10" ht="15" x14ac:dyDescent="0.25">
      <c r="C436" s="32"/>
      <c r="I436" s="3"/>
      <c r="J436" s="4"/>
    </row>
    <row r="437" spans="3:10" ht="15" x14ac:dyDescent="0.25">
      <c r="C437" s="32"/>
      <c r="I437" s="3"/>
      <c r="J437" s="4"/>
    </row>
    <row r="438" spans="3:10" ht="15" x14ac:dyDescent="0.25">
      <c r="C438" s="32"/>
      <c r="I438" s="3"/>
      <c r="J438" s="4"/>
    </row>
    <row r="439" spans="3:10" ht="15" x14ac:dyDescent="0.25">
      <c r="C439" s="32"/>
      <c r="I439" s="3"/>
      <c r="J439" s="4"/>
    </row>
    <row r="440" spans="3:10" ht="15" x14ac:dyDescent="0.25">
      <c r="C440" s="32"/>
      <c r="I440" s="3"/>
      <c r="J440" s="4"/>
    </row>
    <row r="441" spans="3:10" ht="15" x14ac:dyDescent="0.25">
      <c r="C441" s="32"/>
      <c r="I441" s="3"/>
      <c r="J441" s="4"/>
    </row>
    <row r="442" spans="3:10" ht="15" x14ac:dyDescent="0.25">
      <c r="C442" s="32"/>
      <c r="I442" s="3"/>
      <c r="J442" s="4"/>
    </row>
    <row r="443" spans="3:10" ht="15" x14ac:dyDescent="0.25">
      <c r="C443" s="32"/>
      <c r="I443" s="3"/>
      <c r="J443" s="4"/>
    </row>
    <row r="444" spans="3:10" ht="15" x14ac:dyDescent="0.25">
      <c r="C444" s="32"/>
      <c r="I444" s="3"/>
      <c r="J444" s="4"/>
    </row>
    <row r="445" spans="3:10" ht="15" x14ac:dyDescent="0.25">
      <c r="C445" s="32"/>
      <c r="I445" s="3"/>
      <c r="J445" s="4"/>
    </row>
    <row r="446" spans="3:10" ht="15" x14ac:dyDescent="0.25">
      <c r="C446" s="32"/>
      <c r="I446" s="3"/>
      <c r="J446" s="4"/>
    </row>
    <row r="447" spans="3:10" ht="15" x14ac:dyDescent="0.25">
      <c r="C447" s="32"/>
      <c r="I447" s="3"/>
      <c r="J447" s="4"/>
    </row>
    <row r="448" spans="3:10" ht="15" x14ac:dyDescent="0.25">
      <c r="C448" s="32"/>
      <c r="I448" s="3"/>
      <c r="J448" s="4"/>
    </row>
    <row r="449" spans="3:10" ht="15" x14ac:dyDescent="0.25">
      <c r="C449" s="32"/>
      <c r="I449" s="3"/>
      <c r="J449" s="4"/>
    </row>
    <row r="450" spans="3:10" ht="15" x14ac:dyDescent="0.25">
      <c r="C450" s="32"/>
      <c r="I450" s="3"/>
      <c r="J450" s="4"/>
    </row>
    <row r="451" spans="3:10" ht="15" x14ac:dyDescent="0.25">
      <c r="C451" s="32"/>
      <c r="I451" s="3"/>
      <c r="J451" s="4"/>
    </row>
    <row r="452" spans="3:10" ht="15" x14ac:dyDescent="0.25">
      <c r="C452" s="32"/>
      <c r="I452" s="3"/>
      <c r="J452" s="4"/>
    </row>
    <row r="453" spans="3:10" ht="15" x14ac:dyDescent="0.25">
      <c r="C453" s="32"/>
      <c r="I453" s="3"/>
      <c r="J453" s="4"/>
    </row>
    <row r="454" spans="3:10" ht="15" x14ac:dyDescent="0.25">
      <c r="C454" s="32"/>
      <c r="I454" s="3"/>
      <c r="J454" s="4"/>
    </row>
    <row r="455" spans="3:10" ht="15" x14ac:dyDescent="0.25">
      <c r="C455" s="32"/>
      <c r="I455" s="3"/>
      <c r="J455" s="4"/>
    </row>
    <row r="456" spans="3:10" ht="15" x14ac:dyDescent="0.25">
      <c r="C456" s="32"/>
      <c r="I456" s="3"/>
      <c r="J456" s="4"/>
    </row>
    <row r="457" spans="3:10" ht="15" x14ac:dyDescent="0.25">
      <c r="C457" s="32"/>
      <c r="I457" s="3"/>
      <c r="J457" s="4"/>
    </row>
    <row r="458" spans="3:10" ht="15" x14ac:dyDescent="0.25">
      <c r="C458" s="32"/>
      <c r="I458" s="3"/>
      <c r="J458" s="4"/>
    </row>
    <row r="459" spans="3:10" ht="15" x14ac:dyDescent="0.25">
      <c r="C459" s="32"/>
      <c r="I459" s="3"/>
      <c r="J459" s="4"/>
    </row>
    <row r="460" spans="3:10" ht="15" x14ac:dyDescent="0.25">
      <c r="C460" s="32"/>
      <c r="I460" s="3"/>
      <c r="J460" s="4"/>
    </row>
    <row r="461" spans="3:10" ht="15" x14ac:dyDescent="0.25">
      <c r="C461" s="32"/>
      <c r="I461" s="3"/>
      <c r="J461" s="4"/>
    </row>
    <row r="462" spans="3:10" ht="15" x14ac:dyDescent="0.25">
      <c r="C462" s="32"/>
      <c r="I462" s="3"/>
      <c r="J462" s="4"/>
    </row>
    <row r="463" spans="3:10" ht="15" x14ac:dyDescent="0.25">
      <c r="C463" s="32"/>
      <c r="I463" s="3"/>
      <c r="J463" s="4"/>
    </row>
    <row r="464" spans="3:10" ht="15" x14ac:dyDescent="0.25">
      <c r="C464" s="32"/>
      <c r="I464" s="3"/>
      <c r="J464" s="4"/>
    </row>
    <row r="465" spans="3:10" ht="15" x14ac:dyDescent="0.25">
      <c r="C465" s="32"/>
      <c r="I465" s="3"/>
      <c r="J465" s="4"/>
    </row>
    <row r="466" spans="3:10" ht="15" x14ac:dyDescent="0.25">
      <c r="C466" s="32"/>
      <c r="I466" s="3"/>
      <c r="J466" s="4"/>
    </row>
    <row r="467" spans="3:10" ht="15" x14ac:dyDescent="0.25">
      <c r="C467" s="32"/>
      <c r="I467" s="3"/>
      <c r="J467" s="4"/>
    </row>
    <row r="468" spans="3:10" ht="15" x14ac:dyDescent="0.25">
      <c r="C468" s="32"/>
      <c r="I468" s="3"/>
      <c r="J468" s="4"/>
    </row>
    <row r="469" spans="3:10" ht="15" x14ac:dyDescent="0.25">
      <c r="C469" s="32"/>
      <c r="I469" s="3"/>
      <c r="J469" s="4"/>
    </row>
    <row r="470" spans="3:10" ht="15" x14ac:dyDescent="0.25">
      <c r="C470" s="32"/>
      <c r="I470" s="3"/>
      <c r="J470" s="4"/>
    </row>
    <row r="471" spans="3:10" ht="15" x14ac:dyDescent="0.25">
      <c r="C471" s="32"/>
      <c r="I471" s="3"/>
      <c r="J471" s="4"/>
    </row>
    <row r="472" spans="3:10" ht="15" x14ac:dyDescent="0.25">
      <c r="C472" s="32"/>
      <c r="I472" s="3"/>
      <c r="J472" s="4"/>
    </row>
    <row r="473" spans="3:10" ht="15" x14ac:dyDescent="0.25">
      <c r="C473" s="32"/>
      <c r="I473" s="3"/>
      <c r="J473" s="4"/>
    </row>
    <row r="474" spans="3:10" ht="15" x14ac:dyDescent="0.25">
      <c r="C474" s="32"/>
      <c r="I474" s="3"/>
      <c r="J474" s="4"/>
    </row>
    <row r="475" spans="3:10" ht="15" x14ac:dyDescent="0.25">
      <c r="C475" s="32"/>
      <c r="I475" s="3"/>
      <c r="J475" s="4"/>
    </row>
    <row r="476" spans="3:10" ht="15" x14ac:dyDescent="0.25">
      <c r="C476" s="32"/>
      <c r="I476" s="3"/>
      <c r="J476" s="4"/>
    </row>
    <row r="477" spans="3:10" ht="15" x14ac:dyDescent="0.25">
      <c r="C477" s="32"/>
      <c r="I477" s="3"/>
      <c r="J477" s="4"/>
    </row>
    <row r="478" spans="3:10" ht="15" x14ac:dyDescent="0.25">
      <c r="C478" s="32"/>
      <c r="I478" s="3"/>
      <c r="J478" s="4"/>
    </row>
    <row r="479" spans="3:10" ht="15" x14ac:dyDescent="0.25">
      <c r="C479" s="32"/>
      <c r="I479" s="3"/>
      <c r="J479" s="4"/>
    </row>
    <row r="480" spans="3:10" ht="15" x14ac:dyDescent="0.25">
      <c r="C480" s="32"/>
      <c r="I480" s="3"/>
      <c r="J480" s="4"/>
    </row>
    <row r="481" spans="3:10" ht="15" x14ac:dyDescent="0.25">
      <c r="C481" s="32"/>
      <c r="I481" s="3"/>
      <c r="J481" s="4"/>
    </row>
    <row r="482" spans="3:10" ht="15" x14ac:dyDescent="0.25">
      <c r="C482" s="32"/>
      <c r="I482" s="3"/>
      <c r="J482" s="4"/>
    </row>
    <row r="483" spans="3:10" ht="15" x14ac:dyDescent="0.25">
      <c r="C483" s="32"/>
      <c r="I483" s="3"/>
      <c r="J483" s="4"/>
    </row>
    <row r="484" spans="3:10" ht="15" x14ac:dyDescent="0.25">
      <c r="C484" s="32"/>
      <c r="I484" s="3"/>
      <c r="J484" s="4"/>
    </row>
    <row r="485" spans="3:10" ht="15" x14ac:dyDescent="0.25">
      <c r="C485" s="32"/>
      <c r="I485" s="3"/>
      <c r="J485" s="4"/>
    </row>
    <row r="486" spans="3:10" ht="15" x14ac:dyDescent="0.25">
      <c r="C486" s="32"/>
      <c r="I486" s="3"/>
      <c r="J486" s="4"/>
    </row>
    <row r="487" spans="3:10" ht="15" x14ac:dyDescent="0.25">
      <c r="C487" s="32"/>
      <c r="I487" s="3"/>
      <c r="J487" s="4"/>
    </row>
    <row r="488" spans="3:10" ht="15" x14ac:dyDescent="0.25">
      <c r="C488" s="32"/>
      <c r="I488" s="3"/>
      <c r="J488" s="4"/>
    </row>
    <row r="489" spans="3:10" ht="15" x14ac:dyDescent="0.25">
      <c r="C489" s="32"/>
      <c r="I489" s="3"/>
      <c r="J489" s="4"/>
    </row>
    <row r="490" spans="3:10" ht="15" x14ac:dyDescent="0.25">
      <c r="C490" s="32"/>
      <c r="I490" s="3"/>
      <c r="J490" s="4"/>
    </row>
    <row r="491" spans="3:10" ht="15" x14ac:dyDescent="0.25">
      <c r="C491" s="32"/>
      <c r="I491" s="3"/>
      <c r="J491" s="4"/>
    </row>
    <row r="492" spans="3:10" ht="15" x14ac:dyDescent="0.25">
      <c r="C492" s="32"/>
      <c r="I492" s="3"/>
      <c r="J492" s="4"/>
    </row>
    <row r="493" spans="3:10" ht="15" x14ac:dyDescent="0.25">
      <c r="C493" s="32"/>
      <c r="I493" s="3"/>
      <c r="J493" s="4"/>
    </row>
    <row r="494" spans="3:10" ht="15" x14ac:dyDescent="0.25">
      <c r="C494" s="32"/>
      <c r="I494" s="3"/>
      <c r="J494" s="4"/>
    </row>
    <row r="495" spans="3:10" ht="15" x14ac:dyDescent="0.25">
      <c r="C495" s="32"/>
      <c r="I495" s="3"/>
      <c r="J495" s="4"/>
    </row>
    <row r="496" spans="3:10" ht="15" x14ac:dyDescent="0.25">
      <c r="C496" s="32"/>
      <c r="I496" s="3"/>
      <c r="J496" s="4"/>
    </row>
    <row r="497" spans="3:10" ht="15" x14ac:dyDescent="0.25">
      <c r="C497" s="32"/>
      <c r="I497" s="3"/>
      <c r="J497" s="4"/>
    </row>
    <row r="498" spans="3:10" ht="15" x14ac:dyDescent="0.25">
      <c r="C498" s="32"/>
      <c r="I498" s="3"/>
      <c r="J498" s="4"/>
    </row>
    <row r="499" spans="3:10" ht="15" x14ac:dyDescent="0.25">
      <c r="C499" s="32"/>
      <c r="I499" s="3"/>
      <c r="J499" s="4"/>
    </row>
    <row r="500" spans="3:10" ht="15" x14ac:dyDescent="0.25">
      <c r="C500" s="32"/>
      <c r="I500" s="3"/>
      <c r="J500" s="4"/>
    </row>
    <row r="501" spans="3:10" ht="15" x14ac:dyDescent="0.25">
      <c r="C501" s="32"/>
      <c r="I501" s="3"/>
      <c r="J501" s="4"/>
    </row>
    <row r="502" spans="3:10" ht="15" x14ac:dyDescent="0.25">
      <c r="C502" s="32"/>
      <c r="I502" s="3"/>
      <c r="J502" s="4"/>
    </row>
    <row r="503" spans="3:10" ht="15" x14ac:dyDescent="0.25">
      <c r="C503" s="32"/>
      <c r="I503" s="3"/>
      <c r="J503" s="4"/>
    </row>
    <row r="504" spans="3:10" ht="15" x14ac:dyDescent="0.25">
      <c r="C504" s="32"/>
      <c r="I504" s="3"/>
      <c r="J504" s="4"/>
    </row>
    <row r="505" spans="3:10" ht="15" x14ac:dyDescent="0.25">
      <c r="C505" s="32"/>
      <c r="I505" s="3"/>
      <c r="J505" s="4"/>
    </row>
    <row r="506" spans="3:10" ht="15" x14ac:dyDescent="0.25">
      <c r="C506" s="32"/>
      <c r="I506" s="3"/>
      <c r="J506" s="4"/>
    </row>
    <row r="507" spans="3:10" ht="15" x14ac:dyDescent="0.25">
      <c r="C507" s="32"/>
      <c r="I507" s="3"/>
      <c r="J507" s="4"/>
    </row>
    <row r="508" spans="3:10" ht="15" x14ac:dyDescent="0.25">
      <c r="C508" s="32"/>
      <c r="I508" s="3"/>
      <c r="J508" s="4"/>
    </row>
    <row r="509" spans="3:10" ht="15" x14ac:dyDescent="0.25">
      <c r="C509" s="32"/>
      <c r="I509" s="3"/>
      <c r="J509" s="4"/>
    </row>
    <row r="510" spans="3:10" ht="15" x14ac:dyDescent="0.25">
      <c r="C510" s="32"/>
      <c r="I510" s="3"/>
      <c r="J510" s="4"/>
    </row>
    <row r="511" spans="3:10" ht="15" x14ac:dyDescent="0.25">
      <c r="C511" s="32"/>
      <c r="I511" s="3"/>
      <c r="J511" s="4"/>
    </row>
    <row r="512" spans="3:10" ht="15" x14ac:dyDescent="0.25">
      <c r="C512" s="32"/>
      <c r="I512" s="3"/>
      <c r="J512" s="4"/>
    </row>
    <row r="513" spans="3:10" ht="15" x14ac:dyDescent="0.25">
      <c r="C513" s="32"/>
      <c r="I513" s="3"/>
      <c r="J513" s="4"/>
    </row>
    <row r="514" spans="3:10" ht="15" x14ac:dyDescent="0.25">
      <c r="C514" s="32"/>
      <c r="I514" s="3"/>
      <c r="J514" s="4"/>
    </row>
    <row r="515" spans="3:10" ht="15" x14ac:dyDescent="0.25">
      <c r="C515" s="32"/>
      <c r="I515" s="3"/>
      <c r="J515" s="4"/>
    </row>
    <row r="516" spans="3:10" ht="15" x14ac:dyDescent="0.25">
      <c r="C516" s="32"/>
      <c r="I516" s="3"/>
      <c r="J516" s="4"/>
    </row>
    <row r="517" spans="3:10" ht="15" x14ac:dyDescent="0.25">
      <c r="C517" s="32"/>
      <c r="I517" s="3"/>
      <c r="J517" s="4"/>
    </row>
    <row r="518" spans="3:10" ht="15" x14ac:dyDescent="0.25">
      <c r="C518" s="32"/>
      <c r="I518" s="3"/>
      <c r="J518" s="4"/>
    </row>
    <row r="519" spans="3:10" ht="15" x14ac:dyDescent="0.25">
      <c r="C519" s="32"/>
      <c r="I519" s="3"/>
      <c r="J519" s="4"/>
    </row>
    <row r="520" spans="3:10" ht="15" x14ac:dyDescent="0.25">
      <c r="C520" s="32"/>
      <c r="I520" s="3"/>
      <c r="J520" s="4"/>
    </row>
    <row r="521" spans="3:10" ht="15" x14ac:dyDescent="0.25">
      <c r="C521" s="32"/>
      <c r="I521" s="3"/>
      <c r="J521" s="4"/>
    </row>
    <row r="522" spans="3:10" ht="15" x14ac:dyDescent="0.25">
      <c r="C522" s="32"/>
      <c r="I522" s="3"/>
      <c r="J522" s="4"/>
    </row>
    <row r="523" spans="3:10" ht="15" x14ac:dyDescent="0.25">
      <c r="C523" s="32"/>
      <c r="I523" s="3"/>
      <c r="J523" s="4"/>
    </row>
    <row r="524" spans="3:10" ht="15" x14ac:dyDescent="0.25">
      <c r="C524" s="32"/>
      <c r="I524" s="3"/>
      <c r="J524" s="4"/>
    </row>
    <row r="525" spans="3:10" ht="15" x14ac:dyDescent="0.25">
      <c r="C525" s="32"/>
      <c r="I525" s="3"/>
      <c r="J525" s="4"/>
    </row>
    <row r="526" spans="3:10" ht="15" x14ac:dyDescent="0.25">
      <c r="C526" s="32"/>
      <c r="I526" s="3"/>
      <c r="J526" s="4"/>
    </row>
    <row r="527" spans="3:10" ht="15" x14ac:dyDescent="0.25">
      <c r="C527" s="32"/>
      <c r="I527" s="3"/>
      <c r="J527" s="4"/>
    </row>
    <row r="528" spans="3:10" ht="15" x14ac:dyDescent="0.25">
      <c r="C528" s="32"/>
      <c r="I528" s="3"/>
      <c r="J528" s="4"/>
    </row>
    <row r="529" spans="3:10" ht="15" x14ac:dyDescent="0.25">
      <c r="C529" s="32"/>
      <c r="I529" s="3"/>
      <c r="J529" s="4"/>
    </row>
    <row r="530" spans="3:10" ht="15" x14ac:dyDescent="0.25">
      <c r="C530" s="32"/>
      <c r="I530" s="3"/>
      <c r="J530" s="4"/>
    </row>
    <row r="531" spans="3:10" ht="15" x14ac:dyDescent="0.25">
      <c r="C531" s="32"/>
      <c r="I531" s="3"/>
      <c r="J531" s="4"/>
    </row>
    <row r="532" spans="3:10" ht="15" x14ac:dyDescent="0.25">
      <c r="C532" s="32"/>
      <c r="I532" s="3"/>
      <c r="J532" s="4"/>
    </row>
    <row r="533" spans="3:10" ht="15" x14ac:dyDescent="0.25">
      <c r="C533" s="32"/>
      <c r="I533" s="3"/>
      <c r="J533" s="4"/>
    </row>
    <row r="534" spans="3:10" ht="15" x14ac:dyDescent="0.25">
      <c r="C534" s="32"/>
      <c r="I534" s="3"/>
      <c r="J534" s="4"/>
    </row>
    <row r="535" spans="3:10" ht="15" x14ac:dyDescent="0.25">
      <c r="C535" s="32"/>
      <c r="I535" s="3"/>
      <c r="J535" s="4"/>
    </row>
    <row r="536" spans="3:10" ht="15" x14ac:dyDescent="0.25">
      <c r="C536" s="32"/>
      <c r="I536" s="3"/>
      <c r="J536" s="4"/>
    </row>
    <row r="537" spans="3:10" ht="15" x14ac:dyDescent="0.25">
      <c r="C537" s="32"/>
      <c r="I537" s="3"/>
      <c r="J537" s="4"/>
    </row>
    <row r="538" spans="3:10" ht="15" x14ac:dyDescent="0.25">
      <c r="C538" s="32"/>
      <c r="I538" s="3"/>
      <c r="J538" s="4"/>
    </row>
    <row r="539" spans="3:10" ht="15" x14ac:dyDescent="0.25">
      <c r="C539" s="32"/>
      <c r="I539" s="3"/>
      <c r="J539" s="4"/>
    </row>
    <row r="540" spans="3:10" ht="15" x14ac:dyDescent="0.25">
      <c r="C540" s="32"/>
      <c r="I540" s="3"/>
      <c r="J540" s="4"/>
    </row>
    <row r="541" spans="3:10" ht="15" x14ac:dyDescent="0.25">
      <c r="C541" s="32"/>
      <c r="I541" s="3"/>
      <c r="J541" s="4"/>
    </row>
    <row r="542" spans="3:10" ht="15" x14ac:dyDescent="0.25">
      <c r="C542" s="32"/>
      <c r="I542" s="3"/>
      <c r="J542" s="4"/>
    </row>
    <row r="543" spans="3:10" ht="15" x14ac:dyDescent="0.25">
      <c r="C543" s="32"/>
      <c r="I543" s="3"/>
      <c r="J543" s="4"/>
    </row>
    <row r="544" spans="3:10" ht="15" x14ac:dyDescent="0.25">
      <c r="C544" s="32"/>
      <c r="I544" s="3"/>
      <c r="J544" s="4"/>
    </row>
    <row r="545" spans="3:10" ht="15" x14ac:dyDescent="0.25">
      <c r="C545" s="32"/>
      <c r="I545" s="3"/>
      <c r="J545" s="4"/>
    </row>
    <row r="546" spans="3:10" ht="15" x14ac:dyDescent="0.25">
      <c r="C546" s="32"/>
      <c r="I546" s="3"/>
      <c r="J546" s="4"/>
    </row>
    <row r="547" spans="3:10" ht="15" x14ac:dyDescent="0.25">
      <c r="C547" s="32"/>
      <c r="I547" s="3"/>
      <c r="J547" s="4"/>
    </row>
    <row r="548" spans="3:10" ht="15" x14ac:dyDescent="0.25">
      <c r="C548" s="32"/>
      <c r="I548" s="3"/>
      <c r="J548" s="4"/>
    </row>
    <row r="549" spans="3:10" ht="15" x14ac:dyDescent="0.25">
      <c r="C549" s="32"/>
      <c r="I549" s="3"/>
      <c r="J549" s="4"/>
    </row>
    <row r="550" spans="3:10" ht="15" x14ac:dyDescent="0.25">
      <c r="C550" s="32"/>
      <c r="I550" s="3"/>
      <c r="J550" s="4"/>
    </row>
    <row r="551" spans="3:10" ht="15" x14ac:dyDescent="0.25">
      <c r="C551" s="32"/>
      <c r="I551" s="3"/>
      <c r="J551" s="4"/>
    </row>
    <row r="552" spans="3:10" ht="15" x14ac:dyDescent="0.25">
      <c r="C552" s="32"/>
      <c r="I552" s="3"/>
      <c r="J552" s="4"/>
    </row>
    <row r="553" spans="3:10" ht="15" x14ac:dyDescent="0.25">
      <c r="C553" s="32"/>
      <c r="I553" s="3"/>
      <c r="J553" s="4"/>
    </row>
    <row r="554" spans="3:10" ht="15" x14ac:dyDescent="0.25">
      <c r="C554" s="32"/>
      <c r="I554" s="3"/>
      <c r="J554" s="4"/>
    </row>
    <row r="555" spans="3:10" ht="15" x14ac:dyDescent="0.25">
      <c r="C555" s="32"/>
      <c r="I555" s="3"/>
      <c r="J555" s="4"/>
    </row>
    <row r="556" spans="3:10" ht="15" x14ac:dyDescent="0.25">
      <c r="C556" s="32"/>
      <c r="I556" s="3"/>
      <c r="J556" s="4"/>
    </row>
    <row r="557" spans="3:10" ht="15" x14ac:dyDescent="0.25">
      <c r="C557" s="32"/>
      <c r="I557" s="3"/>
      <c r="J557" s="4"/>
    </row>
    <row r="558" spans="3:10" ht="15" x14ac:dyDescent="0.25">
      <c r="C558" s="32"/>
      <c r="I558" s="3"/>
      <c r="J558" s="4"/>
    </row>
    <row r="559" spans="3:10" ht="15" x14ac:dyDescent="0.25">
      <c r="C559" s="32"/>
      <c r="I559" s="3"/>
      <c r="J559" s="4"/>
    </row>
    <row r="560" spans="3:10" ht="15" x14ac:dyDescent="0.25">
      <c r="C560" s="32"/>
      <c r="I560" s="3"/>
      <c r="J560" s="4"/>
    </row>
    <row r="561" spans="3:10" ht="15" x14ac:dyDescent="0.25">
      <c r="C561" s="32"/>
      <c r="I561" s="3"/>
      <c r="J561" s="4"/>
    </row>
    <row r="562" spans="3:10" ht="15" x14ac:dyDescent="0.25">
      <c r="C562" s="32"/>
      <c r="I562" s="3"/>
      <c r="J562" s="4"/>
    </row>
    <row r="563" spans="3:10" ht="15" x14ac:dyDescent="0.25">
      <c r="C563" s="32"/>
      <c r="I563" s="3"/>
      <c r="J563" s="4"/>
    </row>
    <row r="564" spans="3:10" ht="15" x14ac:dyDescent="0.25">
      <c r="C564" s="32"/>
      <c r="I564" s="3"/>
      <c r="J564" s="4"/>
    </row>
    <row r="565" spans="3:10" ht="15" x14ac:dyDescent="0.25">
      <c r="C565" s="32"/>
      <c r="I565" s="3"/>
      <c r="J565" s="4"/>
    </row>
    <row r="566" spans="3:10" ht="15" x14ac:dyDescent="0.25">
      <c r="C566" s="32"/>
      <c r="I566" s="3"/>
      <c r="J566" s="4"/>
    </row>
    <row r="567" spans="3:10" ht="15" x14ac:dyDescent="0.25">
      <c r="C567" s="32"/>
      <c r="I567" s="3"/>
      <c r="J567" s="4"/>
    </row>
    <row r="568" spans="3:10" ht="15" x14ac:dyDescent="0.25">
      <c r="C568" s="32"/>
      <c r="I568" s="3"/>
      <c r="J568" s="4"/>
    </row>
    <row r="569" spans="3:10" ht="15" x14ac:dyDescent="0.25">
      <c r="C569" s="32"/>
      <c r="I569" s="3"/>
      <c r="J569" s="4"/>
    </row>
    <row r="570" spans="3:10" ht="15" x14ac:dyDescent="0.25">
      <c r="C570" s="32"/>
      <c r="I570" s="3"/>
      <c r="J570" s="4"/>
    </row>
    <row r="571" spans="3:10" ht="15" x14ac:dyDescent="0.25">
      <c r="C571" s="32"/>
      <c r="I571" s="3"/>
      <c r="J571" s="4"/>
    </row>
    <row r="572" spans="3:10" ht="15" x14ac:dyDescent="0.25">
      <c r="C572" s="32"/>
      <c r="I572" s="3"/>
      <c r="J572" s="4"/>
    </row>
    <row r="573" spans="3:10" ht="15" x14ac:dyDescent="0.25">
      <c r="C573" s="32"/>
      <c r="I573" s="3"/>
      <c r="J573" s="4"/>
    </row>
    <row r="574" spans="3:10" ht="15" x14ac:dyDescent="0.25">
      <c r="C574" s="32"/>
      <c r="I574" s="3"/>
      <c r="J574" s="4"/>
    </row>
    <row r="575" spans="3:10" ht="15" x14ac:dyDescent="0.25">
      <c r="C575" s="32"/>
      <c r="I575" s="3"/>
      <c r="J575" s="4"/>
    </row>
    <row r="576" spans="3:10" ht="15" x14ac:dyDescent="0.25">
      <c r="C576" s="32"/>
      <c r="I576" s="3"/>
      <c r="J576" s="4"/>
    </row>
    <row r="577" spans="3:10" ht="15" x14ac:dyDescent="0.25">
      <c r="C577" s="32"/>
      <c r="I577" s="3"/>
      <c r="J577" s="4"/>
    </row>
    <row r="578" spans="3:10" ht="15" x14ac:dyDescent="0.25">
      <c r="C578" s="32"/>
      <c r="I578" s="3"/>
      <c r="J578" s="4"/>
    </row>
    <row r="579" spans="3:10" ht="15" x14ac:dyDescent="0.25">
      <c r="C579" s="32"/>
      <c r="I579" s="3"/>
      <c r="J579" s="4"/>
    </row>
    <row r="580" spans="3:10" ht="15" x14ac:dyDescent="0.25">
      <c r="C580" s="32"/>
      <c r="I580" s="3"/>
      <c r="J580" s="4"/>
    </row>
    <row r="581" spans="3:10" ht="15" x14ac:dyDescent="0.25">
      <c r="C581" s="32"/>
      <c r="I581" s="3"/>
      <c r="J581" s="4"/>
    </row>
    <row r="582" spans="3:10" ht="15" x14ac:dyDescent="0.25">
      <c r="C582" s="32"/>
      <c r="I582" s="3"/>
      <c r="J582" s="4"/>
    </row>
    <row r="583" spans="3:10" ht="15" x14ac:dyDescent="0.25">
      <c r="C583" s="32"/>
      <c r="I583" s="3"/>
      <c r="J583" s="4"/>
    </row>
    <row r="584" spans="3:10" ht="15" x14ac:dyDescent="0.25">
      <c r="C584" s="32"/>
      <c r="I584" s="3"/>
      <c r="J584" s="4"/>
    </row>
    <row r="585" spans="3:10" ht="15" x14ac:dyDescent="0.25">
      <c r="C585" s="32"/>
      <c r="I585" s="3"/>
      <c r="J585" s="4"/>
    </row>
    <row r="586" spans="3:10" ht="15" x14ac:dyDescent="0.25">
      <c r="C586" s="32"/>
      <c r="I586" s="3"/>
      <c r="J586" s="4"/>
    </row>
    <row r="587" spans="3:10" ht="15" x14ac:dyDescent="0.25">
      <c r="C587" s="32"/>
      <c r="I587" s="3"/>
      <c r="J587" s="4"/>
    </row>
    <row r="588" spans="3:10" ht="15" x14ac:dyDescent="0.25">
      <c r="C588" s="32"/>
      <c r="I588" s="3"/>
      <c r="J588" s="4"/>
    </row>
    <row r="589" spans="3:10" ht="15" x14ac:dyDescent="0.25">
      <c r="C589" s="32"/>
      <c r="I589" s="3"/>
      <c r="J589" s="4"/>
    </row>
    <row r="590" spans="3:10" ht="15" x14ac:dyDescent="0.25">
      <c r="C590" s="32"/>
      <c r="I590" s="3"/>
      <c r="J590" s="4"/>
    </row>
    <row r="591" spans="3:10" ht="15" x14ac:dyDescent="0.25">
      <c r="C591" s="32"/>
      <c r="I591" s="3"/>
      <c r="J591" s="4"/>
    </row>
    <row r="592" spans="3:10" ht="15" x14ac:dyDescent="0.25">
      <c r="C592" s="32"/>
      <c r="I592" s="3"/>
      <c r="J592" s="4"/>
    </row>
    <row r="593" spans="3:10" ht="15" x14ac:dyDescent="0.25">
      <c r="C593" s="32"/>
      <c r="I593" s="3"/>
      <c r="J593" s="4"/>
    </row>
    <row r="594" spans="3:10" ht="15" x14ac:dyDescent="0.25">
      <c r="C594" s="32"/>
      <c r="I594" s="3"/>
      <c r="J594" s="4"/>
    </row>
    <row r="595" spans="3:10" ht="15" x14ac:dyDescent="0.25">
      <c r="C595" s="32"/>
      <c r="I595" s="3"/>
      <c r="J595" s="4"/>
    </row>
    <row r="596" spans="3:10" ht="15" x14ac:dyDescent="0.25">
      <c r="C596" s="32"/>
      <c r="I596" s="3"/>
      <c r="J596" s="4"/>
    </row>
    <row r="597" spans="3:10" ht="15" x14ac:dyDescent="0.25">
      <c r="C597" s="32"/>
      <c r="I597" s="3"/>
      <c r="J597" s="4"/>
    </row>
    <row r="598" spans="3:10" ht="15" x14ac:dyDescent="0.25">
      <c r="C598" s="32"/>
      <c r="I598" s="3"/>
      <c r="J598" s="4"/>
    </row>
    <row r="599" spans="3:10" ht="15" x14ac:dyDescent="0.25">
      <c r="C599" s="32"/>
      <c r="I599" s="3"/>
      <c r="J599" s="4"/>
    </row>
    <row r="600" spans="3:10" ht="15" x14ac:dyDescent="0.25">
      <c r="C600" s="32"/>
      <c r="I600" s="3"/>
      <c r="J600" s="4"/>
    </row>
    <row r="601" spans="3:10" ht="15" x14ac:dyDescent="0.25">
      <c r="C601" s="32"/>
      <c r="I601" s="3"/>
      <c r="J601" s="4"/>
    </row>
    <row r="602" spans="3:10" ht="15" x14ac:dyDescent="0.25">
      <c r="C602" s="32"/>
      <c r="I602" s="3"/>
      <c r="J602" s="4"/>
    </row>
    <row r="603" spans="3:10" ht="15" x14ac:dyDescent="0.25">
      <c r="C603" s="32"/>
      <c r="I603" s="3"/>
      <c r="J603" s="4"/>
    </row>
    <row r="604" spans="3:10" ht="15" x14ac:dyDescent="0.25">
      <c r="C604" s="32"/>
      <c r="I604" s="3"/>
      <c r="J604" s="4"/>
    </row>
    <row r="605" spans="3:10" ht="15" x14ac:dyDescent="0.25">
      <c r="C605" s="32"/>
      <c r="I605" s="3"/>
      <c r="J605" s="4"/>
    </row>
    <row r="606" spans="3:10" ht="15" x14ac:dyDescent="0.25">
      <c r="C606" s="32"/>
      <c r="I606" s="3"/>
      <c r="J606" s="4"/>
    </row>
    <row r="607" spans="3:10" ht="15" x14ac:dyDescent="0.25">
      <c r="C607" s="32"/>
      <c r="I607" s="3"/>
      <c r="J607" s="4"/>
    </row>
    <row r="608" spans="3:10" ht="15" x14ac:dyDescent="0.25">
      <c r="C608" s="32"/>
      <c r="I608" s="3"/>
      <c r="J608" s="4"/>
    </row>
    <row r="609" spans="3:10" ht="15" x14ac:dyDescent="0.25">
      <c r="C609" s="32"/>
      <c r="I609" s="3"/>
      <c r="J609" s="4"/>
    </row>
    <row r="610" spans="3:10" ht="15" x14ac:dyDescent="0.25">
      <c r="C610" s="32"/>
      <c r="I610" s="3"/>
      <c r="J610" s="4"/>
    </row>
    <row r="611" spans="3:10" ht="15" x14ac:dyDescent="0.25">
      <c r="C611" s="32"/>
      <c r="I611" s="3"/>
      <c r="J611" s="4"/>
    </row>
    <row r="612" spans="3:10" ht="15" x14ac:dyDescent="0.25">
      <c r="C612" s="32"/>
      <c r="I612" s="3"/>
      <c r="J612" s="4"/>
    </row>
    <row r="613" spans="3:10" ht="15" x14ac:dyDescent="0.25">
      <c r="C613" s="32"/>
      <c r="I613" s="3"/>
      <c r="J613" s="4"/>
    </row>
    <row r="614" spans="3:10" ht="15" x14ac:dyDescent="0.25">
      <c r="C614" s="32"/>
      <c r="I614" s="3"/>
      <c r="J614" s="4"/>
    </row>
    <row r="615" spans="3:10" ht="15" x14ac:dyDescent="0.25">
      <c r="C615" s="32"/>
      <c r="I615" s="3"/>
      <c r="J615" s="4"/>
    </row>
    <row r="616" spans="3:10" ht="15" x14ac:dyDescent="0.25">
      <c r="C616" s="32"/>
      <c r="I616" s="3"/>
      <c r="J616" s="4"/>
    </row>
    <row r="617" spans="3:10" ht="15" x14ac:dyDescent="0.25">
      <c r="C617" s="32"/>
      <c r="I617" s="3"/>
      <c r="J617" s="4"/>
    </row>
    <row r="618" spans="3:10" ht="15" x14ac:dyDescent="0.25">
      <c r="C618" s="32"/>
      <c r="I618" s="3"/>
      <c r="J618" s="4"/>
    </row>
    <row r="619" spans="3:10" ht="15" x14ac:dyDescent="0.25">
      <c r="C619" s="32"/>
      <c r="I619" s="3"/>
      <c r="J619" s="4"/>
    </row>
    <row r="620" spans="3:10" ht="15" x14ac:dyDescent="0.25">
      <c r="C620" s="32"/>
      <c r="I620" s="3"/>
      <c r="J620" s="4"/>
    </row>
    <row r="621" spans="3:10" ht="15" x14ac:dyDescent="0.25">
      <c r="C621" s="32"/>
      <c r="I621" s="3"/>
      <c r="J621" s="4"/>
    </row>
    <row r="622" spans="3:10" ht="15" x14ac:dyDescent="0.25">
      <c r="C622" s="32"/>
      <c r="I622" s="3"/>
      <c r="J622" s="4"/>
    </row>
    <row r="623" spans="3:10" ht="15" x14ac:dyDescent="0.25">
      <c r="C623" s="32"/>
      <c r="I623" s="3"/>
      <c r="J623" s="4"/>
    </row>
    <row r="624" spans="3:10" ht="15" x14ac:dyDescent="0.25">
      <c r="C624" s="32"/>
      <c r="I624" s="3"/>
      <c r="J624" s="4"/>
    </row>
    <row r="625" spans="3:10" ht="15" x14ac:dyDescent="0.25">
      <c r="C625" s="32"/>
      <c r="I625" s="3"/>
      <c r="J625" s="4"/>
    </row>
    <row r="626" spans="3:10" ht="15" x14ac:dyDescent="0.25">
      <c r="C626" s="32"/>
      <c r="I626" s="3"/>
      <c r="J626" s="4"/>
    </row>
    <row r="627" spans="3:10" ht="15" x14ac:dyDescent="0.25">
      <c r="C627" s="32"/>
      <c r="I627" s="3"/>
      <c r="J627" s="4"/>
    </row>
    <row r="628" spans="3:10" ht="15" x14ac:dyDescent="0.25">
      <c r="C628" s="32"/>
      <c r="I628" s="3"/>
      <c r="J628" s="4"/>
    </row>
    <row r="629" spans="3:10" ht="15" x14ac:dyDescent="0.25">
      <c r="C629" s="32"/>
      <c r="I629" s="3"/>
      <c r="J629" s="4"/>
    </row>
    <row r="630" spans="3:10" ht="15" x14ac:dyDescent="0.25">
      <c r="C630" s="32"/>
      <c r="I630" s="3"/>
      <c r="J630" s="4"/>
    </row>
    <row r="631" spans="3:10" ht="15" x14ac:dyDescent="0.25">
      <c r="C631" s="32"/>
      <c r="I631" s="3"/>
      <c r="J631" s="4"/>
    </row>
    <row r="632" spans="3:10" ht="15" x14ac:dyDescent="0.25">
      <c r="C632" s="32"/>
      <c r="I632" s="3"/>
      <c r="J632" s="4"/>
    </row>
    <row r="633" spans="3:10" ht="15" x14ac:dyDescent="0.25">
      <c r="C633" s="32"/>
      <c r="I633" s="3"/>
      <c r="J633" s="4"/>
    </row>
    <row r="634" spans="3:10" ht="15" x14ac:dyDescent="0.25">
      <c r="C634" s="32"/>
      <c r="I634" s="3"/>
      <c r="J634" s="4"/>
    </row>
    <row r="635" spans="3:10" ht="15" x14ac:dyDescent="0.25">
      <c r="C635" s="32"/>
      <c r="I635" s="3"/>
      <c r="J635" s="4"/>
    </row>
    <row r="636" spans="3:10" ht="15" x14ac:dyDescent="0.25">
      <c r="C636" s="32"/>
      <c r="I636" s="3"/>
      <c r="J636" s="4"/>
    </row>
    <row r="637" spans="3:10" ht="15" x14ac:dyDescent="0.25">
      <c r="C637" s="32"/>
      <c r="I637" s="3"/>
      <c r="J637" s="4"/>
    </row>
    <row r="638" spans="3:10" ht="15" x14ac:dyDescent="0.25">
      <c r="C638" s="32"/>
      <c r="I638" s="3"/>
      <c r="J638" s="4"/>
    </row>
    <row r="639" spans="3:10" ht="15" x14ac:dyDescent="0.25">
      <c r="C639" s="32"/>
      <c r="I639" s="3"/>
      <c r="J639" s="4"/>
    </row>
    <row r="640" spans="3:10" ht="15" x14ac:dyDescent="0.25">
      <c r="C640" s="32"/>
      <c r="I640" s="3"/>
      <c r="J640" s="4"/>
    </row>
    <row r="641" spans="3:10" ht="15" x14ac:dyDescent="0.25">
      <c r="C641" s="32"/>
      <c r="I641" s="3"/>
      <c r="J641" s="4"/>
    </row>
    <row r="642" spans="3:10" ht="15" x14ac:dyDescent="0.25">
      <c r="C642" s="32"/>
      <c r="I642" s="3"/>
      <c r="J642" s="4"/>
    </row>
    <row r="643" spans="3:10" ht="15" x14ac:dyDescent="0.25">
      <c r="C643" s="32"/>
      <c r="I643" s="3"/>
      <c r="J643" s="4"/>
    </row>
    <row r="644" spans="3:10" ht="15" x14ac:dyDescent="0.25">
      <c r="C644" s="32"/>
      <c r="I644" s="3"/>
      <c r="J644" s="4"/>
    </row>
    <row r="645" spans="3:10" ht="15" x14ac:dyDescent="0.25">
      <c r="C645" s="32"/>
      <c r="I645" s="3"/>
      <c r="J645" s="4"/>
    </row>
    <row r="646" spans="3:10" ht="15" x14ac:dyDescent="0.25">
      <c r="C646" s="32"/>
      <c r="I646" s="3"/>
      <c r="J646" s="4"/>
    </row>
    <row r="647" spans="3:10" ht="15" x14ac:dyDescent="0.25">
      <c r="C647" s="32"/>
      <c r="I647" s="3"/>
      <c r="J647" s="4"/>
    </row>
    <row r="648" spans="3:10" ht="15" x14ac:dyDescent="0.25">
      <c r="C648" s="32"/>
      <c r="I648" s="3"/>
      <c r="J648" s="4"/>
    </row>
    <row r="649" spans="3:10" ht="15" x14ac:dyDescent="0.25">
      <c r="C649" s="32"/>
      <c r="I649" s="3"/>
      <c r="J649" s="4"/>
    </row>
    <row r="650" spans="3:10" ht="15" x14ac:dyDescent="0.25">
      <c r="C650" s="32"/>
      <c r="I650" s="3"/>
      <c r="J650" s="4"/>
    </row>
    <row r="651" spans="3:10" ht="15" x14ac:dyDescent="0.25">
      <c r="C651" s="32"/>
      <c r="I651" s="3"/>
      <c r="J651" s="4"/>
    </row>
    <row r="652" spans="3:10" ht="15" x14ac:dyDescent="0.25">
      <c r="C652" s="32"/>
      <c r="I652" s="3"/>
      <c r="J652" s="4"/>
    </row>
    <row r="653" spans="3:10" ht="15" x14ac:dyDescent="0.25">
      <c r="C653" s="32"/>
      <c r="I653" s="3"/>
      <c r="J653" s="4"/>
    </row>
    <row r="654" spans="3:10" ht="15" x14ac:dyDescent="0.25">
      <c r="C654" s="32"/>
      <c r="I654" s="3"/>
      <c r="J654" s="4"/>
    </row>
    <row r="655" spans="3:10" ht="15" x14ac:dyDescent="0.25">
      <c r="C655" s="32"/>
      <c r="I655" s="3"/>
      <c r="J655" s="4"/>
    </row>
    <row r="656" spans="3:10" ht="15" x14ac:dyDescent="0.25">
      <c r="C656" s="32"/>
      <c r="I656" s="3"/>
      <c r="J656" s="4"/>
    </row>
    <row r="657" spans="3:10" ht="15" x14ac:dyDescent="0.25">
      <c r="C657" s="32"/>
      <c r="I657" s="3"/>
      <c r="J657" s="4"/>
    </row>
    <row r="658" spans="3:10" ht="15" x14ac:dyDescent="0.25">
      <c r="C658" s="32"/>
      <c r="I658" s="3"/>
      <c r="J658" s="4"/>
    </row>
    <row r="659" spans="3:10" ht="15" x14ac:dyDescent="0.25">
      <c r="C659" s="32"/>
      <c r="I659" s="3"/>
      <c r="J659" s="4"/>
    </row>
    <row r="660" spans="3:10" ht="15" x14ac:dyDescent="0.25">
      <c r="C660" s="32"/>
      <c r="I660" s="3"/>
      <c r="J660" s="4"/>
    </row>
    <row r="661" spans="3:10" ht="15" x14ac:dyDescent="0.25">
      <c r="C661" s="32"/>
      <c r="I661" s="3"/>
      <c r="J661" s="4"/>
    </row>
    <row r="662" spans="3:10" ht="15" x14ac:dyDescent="0.25">
      <c r="C662" s="32"/>
      <c r="I662" s="3"/>
      <c r="J662" s="4"/>
    </row>
    <row r="663" spans="3:10" ht="15" x14ac:dyDescent="0.25">
      <c r="C663" s="32"/>
      <c r="I663" s="3"/>
      <c r="J663" s="4"/>
    </row>
    <row r="664" spans="3:10" ht="15" x14ac:dyDescent="0.25">
      <c r="C664" s="32"/>
      <c r="I664" s="3"/>
      <c r="J664" s="4"/>
    </row>
    <row r="665" spans="3:10" ht="15" x14ac:dyDescent="0.25">
      <c r="C665" s="32"/>
      <c r="I665" s="3"/>
      <c r="J665" s="4"/>
    </row>
    <row r="666" spans="3:10" ht="15" x14ac:dyDescent="0.25">
      <c r="C666" s="32"/>
      <c r="I666" s="3"/>
      <c r="J666" s="4"/>
    </row>
    <row r="667" spans="3:10" ht="15" x14ac:dyDescent="0.25">
      <c r="C667" s="32"/>
      <c r="I667" s="3"/>
      <c r="J667" s="4"/>
    </row>
    <row r="668" spans="3:10" ht="15" x14ac:dyDescent="0.25">
      <c r="C668" s="32"/>
      <c r="I668" s="3"/>
      <c r="J668" s="4"/>
    </row>
    <row r="669" spans="3:10" ht="15" x14ac:dyDescent="0.25">
      <c r="C669" s="32"/>
      <c r="I669" s="3"/>
      <c r="J669" s="4"/>
    </row>
    <row r="670" spans="3:10" ht="15" x14ac:dyDescent="0.25">
      <c r="C670" s="32"/>
      <c r="I670" s="3"/>
      <c r="J670" s="4"/>
    </row>
    <row r="671" spans="3:10" ht="15" x14ac:dyDescent="0.25">
      <c r="C671" s="32"/>
      <c r="I671" s="3"/>
      <c r="J671" s="4"/>
    </row>
    <row r="672" spans="3:10" ht="15" x14ac:dyDescent="0.25">
      <c r="C672" s="32"/>
      <c r="I672" s="3"/>
      <c r="J672" s="4"/>
    </row>
    <row r="673" spans="3:10" ht="15" x14ac:dyDescent="0.25">
      <c r="C673" s="32"/>
      <c r="I673" s="3"/>
      <c r="J673" s="4"/>
    </row>
    <row r="674" spans="3:10" ht="15" x14ac:dyDescent="0.25">
      <c r="C674" s="32"/>
      <c r="I674" s="3"/>
      <c r="J674" s="4"/>
    </row>
    <row r="675" spans="3:10" ht="15" x14ac:dyDescent="0.25">
      <c r="C675" s="32"/>
      <c r="I675" s="3"/>
      <c r="J675" s="4"/>
    </row>
    <row r="676" spans="3:10" ht="15" x14ac:dyDescent="0.25">
      <c r="C676" s="32"/>
      <c r="I676" s="3"/>
      <c r="J676" s="4"/>
    </row>
    <row r="677" spans="3:10" ht="15" x14ac:dyDescent="0.25">
      <c r="C677" s="32"/>
      <c r="I677" s="3"/>
      <c r="J677" s="4"/>
    </row>
    <row r="678" spans="3:10" ht="15" x14ac:dyDescent="0.25">
      <c r="C678" s="32"/>
      <c r="I678" s="3"/>
      <c r="J678" s="4"/>
    </row>
    <row r="679" spans="3:10" ht="15" x14ac:dyDescent="0.25">
      <c r="C679" s="32"/>
      <c r="I679" s="3"/>
      <c r="J679" s="4"/>
    </row>
    <row r="680" spans="3:10" ht="15" x14ac:dyDescent="0.25">
      <c r="C680" s="32"/>
      <c r="I680" s="3"/>
      <c r="J680" s="4"/>
    </row>
    <row r="681" spans="3:10" ht="15" x14ac:dyDescent="0.25">
      <c r="C681" s="32"/>
      <c r="I681" s="3"/>
      <c r="J681" s="4"/>
    </row>
    <row r="682" spans="3:10" ht="15" x14ac:dyDescent="0.25">
      <c r="C682" s="32"/>
      <c r="I682" s="3"/>
      <c r="J682" s="4"/>
    </row>
    <row r="683" spans="3:10" ht="15" x14ac:dyDescent="0.25">
      <c r="C683" s="32"/>
      <c r="I683" s="3"/>
      <c r="J683" s="4"/>
    </row>
    <row r="684" spans="3:10" ht="15" x14ac:dyDescent="0.25">
      <c r="C684" s="32"/>
      <c r="I684" s="3"/>
      <c r="J684" s="4"/>
    </row>
    <row r="685" spans="3:10" ht="15" x14ac:dyDescent="0.25">
      <c r="C685" s="32"/>
      <c r="I685" s="3"/>
      <c r="J685" s="4"/>
    </row>
    <row r="686" spans="3:10" ht="15" x14ac:dyDescent="0.25">
      <c r="C686" s="32"/>
      <c r="I686" s="3"/>
      <c r="J686" s="4"/>
    </row>
    <row r="687" spans="3:10" ht="15" x14ac:dyDescent="0.25">
      <c r="C687" s="32"/>
      <c r="I687" s="3"/>
      <c r="J687" s="4"/>
    </row>
    <row r="688" spans="3:10" ht="15" x14ac:dyDescent="0.25">
      <c r="C688" s="32"/>
      <c r="I688" s="3"/>
      <c r="J688" s="4"/>
    </row>
    <row r="689" spans="3:10" ht="15" x14ac:dyDescent="0.25">
      <c r="C689" s="32"/>
      <c r="I689" s="3"/>
      <c r="J689" s="4"/>
    </row>
    <row r="690" spans="3:10" ht="15" x14ac:dyDescent="0.25">
      <c r="C690" s="32"/>
      <c r="I690" s="3"/>
      <c r="J690" s="4"/>
    </row>
    <row r="691" spans="3:10" ht="15" x14ac:dyDescent="0.25">
      <c r="C691" s="32"/>
      <c r="I691" s="3"/>
      <c r="J691" s="4"/>
    </row>
    <row r="692" spans="3:10" ht="15" x14ac:dyDescent="0.25">
      <c r="C692" s="32"/>
      <c r="I692" s="3"/>
      <c r="J692" s="4"/>
    </row>
    <row r="693" spans="3:10" ht="15" x14ac:dyDescent="0.25">
      <c r="C693" s="32"/>
      <c r="I693" s="3"/>
      <c r="J693" s="4"/>
    </row>
    <row r="694" spans="3:10" ht="15" x14ac:dyDescent="0.25">
      <c r="C694" s="32"/>
      <c r="I694" s="3"/>
      <c r="J694" s="4"/>
    </row>
    <row r="695" spans="3:10" ht="15" x14ac:dyDescent="0.25">
      <c r="C695" s="32"/>
      <c r="I695" s="3"/>
      <c r="J695" s="4"/>
    </row>
    <row r="696" spans="3:10" ht="15" x14ac:dyDescent="0.25">
      <c r="C696" s="32"/>
      <c r="I696" s="3"/>
      <c r="J696" s="4"/>
    </row>
    <row r="697" spans="3:10" ht="15" x14ac:dyDescent="0.25">
      <c r="C697" s="32"/>
      <c r="I697" s="3"/>
      <c r="J697" s="4"/>
    </row>
    <row r="698" spans="3:10" ht="15" x14ac:dyDescent="0.25">
      <c r="C698" s="32"/>
      <c r="I698" s="3"/>
      <c r="J698" s="4"/>
    </row>
    <row r="699" spans="3:10" ht="15" x14ac:dyDescent="0.25">
      <c r="C699" s="32"/>
      <c r="I699" s="3"/>
      <c r="J699" s="4"/>
    </row>
    <row r="700" spans="3:10" ht="15" x14ac:dyDescent="0.25">
      <c r="C700" s="32"/>
      <c r="I700" s="3"/>
      <c r="J700" s="4"/>
    </row>
    <row r="701" spans="3:10" ht="15" x14ac:dyDescent="0.25">
      <c r="C701" s="32"/>
      <c r="I701" s="3"/>
      <c r="J701" s="4"/>
    </row>
    <row r="702" spans="3:10" ht="15" x14ac:dyDescent="0.25">
      <c r="C702" s="32"/>
      <c r="I702" s="3"/>
      <c r="J702" s="4"/>
    </row>
    <row r="703" spans="3:10" ht="15" x14ac:dyDescent="0.25">
      <c r="C703" s="32"/>
      <c r="I703" s="3"/>
      <c r="J703" s="4"/>
    </row>
    <row r="704" spans="3:10" ht="15" x14ac:dyDescent="0.25">
      <c r="C704" s="32"/>
      <c r="I704" s="3"/>
      <c r="J704" s="4"/>
    </row>
    <row r="705" spans="3:10" ht="15" x14ac:dyDescent="0.25">
      <c r="C705" s="32"/>
      <c r="I705" s="3"/>
      <c r="J705" s="4"/>
    </row>
    <row r="706" spans="3:10" ht="15" x14ac:dyDescent="0.25">
      <c r="C706" s="32"/>
      <c r="I706" s="3"/>
      <c r="J706" s="4"/>
    </row>
    <row r="707" spans="3:10" ht="15" x14ac:dyDescent="0.25">
      <c r="C707" s="32"/>
      <c r="I707" s="3"/>
      <c r="J707" s="4"/>
    </row>
    <row r="708" spans="3:10" ht="15" x14ac:dyDescent="0.25">
      <c r="C708" s="32"/>
      <c r="I708" s="3"/>
      <c r="J708" s="4"/>
    </row>
    <row r="709" spans="3:10" ht="15" x14ac:dyDescent="0.25">
      <c r="C709" s="32"/>
      <c r="I709" s="3"/>
      <c r="J709" s="4"/>
    </row>
    <row r="710" spans="3:10" ht="15" x14ac:dyDescent="0.25">
      <c r="C710" s="32"/>
      <c r="I710" s="3"/>
      <c r="J710" s="4"/>
    </row>
    <row r="711" spans="3:10" ht="15" x14ac:dyDescent="0.25">
      <c r="C711" s="32"/>
      <c r="I711" s="3"/>
      <c r="J711" s="4"/>
    </row>
    <row r="712" spans="3:10" ht="15" x14ac:dyDescent="0.25">
      <c r="C712" s="32"/>
      <c r="I712" s="3"/>
      <c r="J712" s="4"/>
    </row>
    <row r="713" spans="3:10" ht="15" x14ac:dyDescent="0.25">
      <c r="C713" s="32"/>
      <c r="I713" s="3"/>
      <c r="J713" s="4"/>
    </row>
    <row r="714" spans="3:10" ht="15" x14ac:dyDescent="0.25">
      <c r="C714" s="32"/>
      <c r="I714" s="3"/>
      <c r="J714" s="4"/>
    </row>
    <row r="715" spans="3:10" ht="15" x14ac:dyDescent="0.25">
      <c r="C715" s="32"/>
      <c r="I715" s="3"/>
      <c r="J715" s="4"/>
    </row>
    <row r="716" spans="3:10" ht="15" x14ac:dyDescent="0.25">
      <c r="C716" s="32"/>
      <c r="I716" s="3"/>
      <c r="J716" s="4"/>
    </row>
    <row r="717" spans="3:10" ht="15" x14ac:dyDescent="0.25">
      <c r="C717" s="32"/>
      <c r="I717" s="3"/>
      <c r="J717" s="4"/>
    </row>
    <row r="718" spans="3:10" ht="15" x14ac:dyDescent="0.25">
      <c r="C718" s="32"/>
      <c r="I718" s="3"/>
      <c r="J718" s="4"/>
    </row>
    <row r="719" spans="3:10" ht="15" x14ac:dyDescent="0.25">
      <c r="C719" s="32"/>
      <c r="I719" s="3"/>
      <c r="J719" s="4"/>
    </row>
    <row r="720" spans="3:10" ht="15" x14ac:dyDescent="0.25">
      <c r="C720" s="32"/>
      <c r="I720" s="3"/>
      <c r="J720" s="4"/>
    </row>
    <row r="721" spans="3:10" ht="15" x14ac:dyDescent="0.25">
      <c r="C721" s="32"/>
      <c r="I721" s="3"/>
      <c r="J721" s="4"/>
    </row>
    <row r="722" spans="3:10" ht="15" x14ac:dyDescent="0.25">
      <c r="C722" s="32"/>
      <c r="I722" s="3"/>
      <c r="J722" s="4"/>
    </row>
    <row r="723" spans="3:10" ht="15" x14ac:dyDescent="0.25">
      <c r="C723" s="32"/>
      <c r="I723" s="3"/>
      <c r="J723" s="4"/>
    </row>
    <row r="724" spans="3:10" ht="15" x14ac:dyDescent="0.25">
      <c r="C724" s="32"/>
      <c r="I724" s="3"/>
      <c r="J724" s="4"/>
    </row>
    <row r="725" spans="3:10" ht="15" x14ac:dyDescent="0.25">
      <c r="C725" s="32"/>
      <c r="I725" s="3"/>
      <c r="J725" s="4"/>
    </row>
    <row r="726" spans="3:10" ht="15" x14ac:dyDescent="0.25">
      <c r="C726" s="32"/>
      <c r="I726" s="3"/>
      <c r="J726" s="4"/>
    </row>
    <row r="727" spans="3:10" ht="15" x14ac:dyDescent="0.25">
      <c r="C727" s="32"/>
      <c r="I727" s="3"/>
      <c r="J727" s="4"/>
    </row>
    <row r="728" spans="3:10" ht="15" x14ac:dyDescent="0.25">
      <c r="C728" s="32"/>
      <c r="I728" s="3"/>
      <c r="J728" s="4"/>
    </row>
    <row r="729" spans="3:10" ht="15" x14ac:dyDescent="0.25">
      <c r="C729" s="32"/>
      <c r="I729" s="3"/>
      <c r="J729" s="4"/>
    </row>
    <row r="730" spans="3:10" ht="15" x14ac:dyDescent="0.25">
      <c r="C730" s="32"/>
      <c r="I730" s="3"/>
      <c r="J730" s="4"/>
    </row>
    <row r="731" spans="3:10" ht="15" x14ac:dyDescent="0.25">
      <c r="C731" s="32"/>
      <c r="I731" s="3"/>
      <c r="J731" s="4"/>
    </row>
    <row r="732" spans="3:10" ht="15" x14ac:dyDescent="0.25">
      <c r="C732" s="32"/>
      <c r="I732" s="3"/>
      <c r="J732" s="4"/>
    </row>
    <row r="733" spans="3:10" ht="15" x14ac:dyDescent="0.25">
      <c r="C733" s="32"/>
      <c r="I733" s="3"/>
      <c r="J733" s="4"/>
    </row>
    <row r="734" spans="3:10" ht="15" x14ac:dyDescent="0.25">
      <c r="C734" s="32"/>
      <c r="I734" s="3"/>
      <c r="J734" s="4"/>
    </row>
    <row r="735" spans="3:10" ht="15" x14ac:dyDescent="0.25">
      <c r="C735" s="32"/>
      <c r="I735" s="3"/>
      <c r="J735" s="4"/>
    </row>
    <row r="736" spans="3:10" ht="15" x14ac:dyDescent="0.25">
      <c r="C736" s="32"/>
      <c r="I736" s="3"/>
      <c r="J736" s="4"/>
    </row>
    <row r="737" spans="3:10" ht="15" x14ac:dyDescent="0.25">
      <c r="C737" s="32"/>
      <c r="I737" s="3"/>
      <c r="J737" s="4"/>
    </row>
    <row r="738" spans="3:10" ht="15" x14ac:dyDescent="0.25">
      <c r="C738" s="32"/>
      <c r="I738" s="3"/>
      <c r="J738" s="4"/>
    </row>
    <row r="739" spans="3:10" ht="15" x14ac:dyDescent="0.25">
      <c r="C739" s="32"/>
      <c r="I739" s="3"/>
      <c r="J739" s="4"/>
    </row>
    <row r="740" spans="3:10" ht="15" x14ac:dyDescent="0.25">
      <c r="C740" s="32"/>
      <c r="I740" s="3"/>
      <c r="J740" s="4"/>
    </row>
    <row r="741" spans="3:10" ht="15" x14ac:dyDescent="0.25">
      <c r="C741" s="32"/>
      <c r="I741" s="3"/>
      <c r="J741" s="4"/>
    </row>
    <row r="742" spans="3:10" ht="15" x14ac:dyDescent="0.25">
      <c r="C742" s="32"/>
      <c r="I742" s="3"/>
      <c r="J742" s="4"/>
    </row>
    <row r="743" spans="3:10" ht="15" x14ac:dyDescent="0.25">
      <c r="C743" s="32"/>
      <c r="I743" s="3"/>
      <c r="J743" s="4"/>
    </row>
    <row r="744" spans="3:10" ht="15" x14ac:dyDescent="0.25">
      <c r="C744" s="32"/>
      <c r="I744" s="3"/>
      <c r="J744" s="4"/>
    </row>
    <row r="745" spans="3:10" ht="15" x14ac:dyDescent="0.25">
      <c r="C745" s="32"/>
      <c r="I745" s="3"/>
      <c r="J745" s="4"/>
    </row>
    <row r="746" spans="3:10" ht="15" x14ac:dyDescent="0.25">
      <c r="C746" s="32"/>
      <c r="I746" s="3"/>
      <c r="J746" s="4"/>
    </row>
    <row r="747" spans="3:10" ht="15" x14ac:dyDescent="0.25">
      <c r="C747" s="32"/>
      <c r="I747" s="3"/>
      <c r="J747" s="4"/>
    </row>
    <row r="748" spans="3:10" ht="15" x14ac:dyDescent="0.25">
      <c r="C748" s="32"/>
      <c r="I748" s="3"/>
      <c r="J748" s="4"/>
    </row>
    <row r="749" spans="3:10" ht="15" x14ac:dyDescent="0.25">
      <c r="C749" s="32"/>
      <c r="I749" s="3"/>
      <c r="J749" s="4"/>
    </row>
    <row r="750" spans="3:10" ht="15" x14ac:dyDescent="0.25">
      <c r="C750" s="32"/>
      <c r="I750" s="3"/>
      <c r="J750" s="4"/>
    </row>
    <row r="751" spans="3:10" ht="15" x14ac:dyDescent="0.25">
      <c r="C751" s="32"/>
      <c r="I751" s="3"/>
      <c r="J751" s="4"/>
    </row>
    <row r="752" spans="3:10" ht="15" x14ac:dyDescent="0.25">
      <c r="C752" s="32"/>
      <c r="I752" s="3"/>
      <c r="J752" s="4"/>
    </row>
    <row r="753" spans="3:10" ht="15" x14ac:dyDescent="0.25">
      <c r="C753" s="32"/>
      <c r="I753" s="3"/>
      <c r="J753" s="4"/>
    </row>
    <row r="754" spans="3:10" ht="15" x14ac:dyDescent="0.25">
      <c r="C754" s="32"/>
      <c r="I754" s="3"/>
      <c r="J754" s="4"/>
    </row>
    <row r="755" spans="3:10" ht="15" x14ac:dyDescent="0.25">
      <c r="C755" s="32"/>
      <c r="I755" s="3"/>
      <c r="J755" s="4"/>
    </row>
    <row r="756" spans="3:10" ht="15" x14ac:dyDescent="0.25">
      <c r="C756" s="32"/>
      <c r="I756" s="3"/>
      <c r="J756" s="4"/>
    </row>
    <row r="757" spans="3:10" ht="15" x14ac:dyDescent="0.25">
      <c r="C757" s="32"/>
      <c r="I757" s="3"/>
      <c r="J757" s="4"/>
    </row>
    <row r="758" spans="3:10" ht="15" x14ac:dyDescent="0.25">
      <c r="C758" s="32"/>
      <c r="I758" s="3"/>
      <c r="J758" s="4"/>
    </row>
    <row r="759" spans="3:10" ht="15" x14ac:dyDescent="0.25">
      <c r="C759" s="32"/>
      <c r="I759" s="3"/>
      <c r="J759" s="4"/>
    </row>
    <row r="760" spans="3:10" ht="15" x14ac:dyDescent="0.25">
      <c r="C760" s="32"/>
      <c r="I760" s="3"/>
      <c r="J760" s="4"/>
    </row>
    <row r="761" spans="3:10" ht="15" x14ac:dyDescent="0.25">
      <c r="C761" s="32"/>
      <c r="I761" s="3"/>
      <c r="J761" s="4"/>
    </row>
    <row r="762" spans="3:10" ht="15" x14ac:dyDescent="0.25">
      <c r="C762" s="32"/>
      <c r="I762" s="3"/>
      <c r="J762" s="4"/>
    </row>
    <row r="763" spans="3:10" ht="15" x14ac:dyDescent="0.25">
      <c r="C763" s="32"/>
      <c r="I763" s="3"/>
      <c r="J763" s="4"/>
    </row>
    <row r="764" spans="3:10" ht="15" x14ac:dyDescent="0.25">
      <c r="C764" s="32"/>
      <c r="I764" s="3"/>
      <c r="J764" s="4"/>
    </row>
    <row r="765" spans="3:10" ht="15" x14ac:dyDescent="0.25">
      <c r="C765" s="32"/>
      <c r="I765" s="3"/>
      <c r="J765" s="4"/>
    </row>
    <row r="766" spans="3:10" ht="15" x14ac:dyDescent="0.25">
      <c r="C766" s="32"/>
      <c r="I766" s="3"/>
      <c r="J766" s="4"/>
    </row>
    <row r="767" spans="3:10" ht="15" x14ac:dyDescent="0.25">
      <c r="C767" s="32"/>
      <c r="I767" s="3"/>
      <c r="J767" s="4"/>
    </row>
    <row r="768" spans="3:10" ht="15" x14ac:dyDescent="0.25">
      <c r="C768" s="32"/>
      <c r="I768" s="3"/>
      <c r="J768" s="4"/>
    </row>
    <row r="769" spans="3:10" ht="15" x14ac:dyDescent="0.25">
      <c r="C769" s="32"/>
      <c r="I769" s="3"/>
      <c r="J769" s="4"/>
    </row>
    <row r="770" spans="3:10" ht="15" x14ac:dyDescent="0.25">
      <c r="C770" s="32"/>
      <c r="I770" s="3"/>
      <c r="J770" s="4"/>
    </row>
    <row r="771" spans="3:10" ht="15" x14ac:dyDescent="0.25">
      <c r="C771" s="32"/>
      <c r="I771" s="3"/>
      <c r="J771" s="4"/>
    </row>
    <row r="772" spans="3:10" ht="15" x14ac:dyDescent="0.25">
      <c r="C772" s="32"/>
      <c r="I772" s="3"/>
      <c r="J772" s="4"/>
    </row>
    <row r="773" spans="3:10" ht="15" x14ac:dyDescent="0.25">
      <c r="C773" s="32"/>
      <c r="I773" s="3"/>
      <c r="J773" s="4"/>
    </row>
    <row r="774" spans="3:10" ht="15" x14ac:dyDescent="0.25">
      <c r="C774" s="32"/>
      <c r="I774" s="3"/>
      <c r="J774" s="4"/>
    </row>
    <row r="775" spans="3:10" ht="15" x14ac:dyDescent="0.25">
      <c r="C775" s="32"/>
      <c r="I775" s="3"/>
      <c r="J775" s="4"/>
    </row>
    <row r="776" spans="3:10" ht="15" x14ac:dyDescent="0.25">
      <c r="C776" s="32"/>
      <c r="I776" s="3"/>
      <c r="J776" s="4"/>
    </row>
    <row r="777" spans="3:10" ht="15" x14ac:dyDescent="0.25">
      <c r="C777" s="32"/>
      <c r="I777" s="3"/>
      <c r="J777" s="4"/>
    </row>
    <row r="778" spans="3:10" ht="15" x14ac:dyDescent="0.25">
      <c r="C778" s="32"/>
      <c r="I778" s="3"/>
      <c r="J778" s="4"/>
    </row>
    <row r="779" spans="3:10" ht="15" x14ac:dyDescent="0.25">
      <c r="C779" s="32"/>
      <c r="I779" s="3"/>
      <c r="J779" s="4"/>
    </row>
    <row r="780" spans="3:10" ht="15" x14ac:dyDescent="0.25">
      <c r="C780" s="32"/>
      <c r="I780" s="3"/>
      <c r="J780" s="4"/>
    </row>
    <row r="781" spans="3:10" ht="15" x14ac:dyDescent="0.25">
      <c r="C781" s="32"/>
      <c r="I781" s="3"/>
      <c r="J781" s="4"/>
    </row>
    <row r="782" spans="3:10" ht="15" x14ac:dyDescent="0.25">
      <c r="C782" s="32"/>
      <c r="I782" s="3"/>
      <c r="J782" s="4"/>
    </row>
    <row r="783" spans="3:10" ht="15" x14ac:dyDescent="0.25">
      <c r="C783" s="32"/>
      <c r="I783" s="3"/>
      <c r="J783" s="4"/>
    </row>
    <row r="784" spans="3:10" ht="15" x14ac:dyDescent="0.25">
      <c r="C784" s="32"/>
      <c r="I784" s="3"/>
      <c r="J784" s="4"/>
    </row>
    <row r="785" spans="3:10" ht="15" x14ac:dyDescent="0.25">
      <c r="C785" s="32"/>
      <c r="I785" s="3"/>
      <c r="J785" s="4"/>
    </row>
    <row r="786" spans="3:10" ht="15" x14ac:dyDescent="0.25">
      <c r="C786" s="32"/>
      <c r="I786" s="3"/>
      <c r="J786" s="4"/>
    </row>
    <row r="787" spans="3:10" ht="15" x14ac:dyDescent="0.25">
      <c r="C787" s="32"/>
      <c r="I787" s="3"/>
      <c r="J787" s="4"/>
    </row>
    <row r="788" spans="3:10" ht="15" x14ac:dyDescent="0.25">
      <c r="C788" s="32"/>
      <c r="I788" s="3"/>
      <c r="J788" s="4"/>
    </row>
    <row r="789" spans="3:10" ht="15" x14ac:dyDescent="0.25">
      <c r="C789" s="32"/>
      <c r="I789" s="3"/>
      <c r="J789" s="4"/>
    </row>
    <row r="790" spans="3:10" ht="15" x14ac:dyDescent="0.25">
      <c r="C790" s="32"/>
      <c r="I790" s="3"/>
      <c r="J790" s="4"/>
    </row>
    <row r="791" spans="3:10" ht="15" x14ac:dyDescent="0.25">
      <c r="C791" s="32"/>
      <c r="I791" s="3"/>
      <c r="J791" s="4"/>
    </row>
    <row r="792" spans="3:10" ht="15" x14ac:dyDescent="0.25">
      <c r="C792" s="32"/>
      <c r="I792" s="3"/>
      <c r="J792" s="4"/>
    </row>
    <row r="793" spans="3:10" ht="15" x14ac:dyDescent="0.25">
      <c r="C793" s="32"/>
      <c r="I793" s="3"/>
      <c r="J793" s="4"/>
    </row>
    <row r="794" spans="3:10" ht="15" x14ac:dyDescent="0.25">
      <c r="C794" s="32"/>
      <c r="I794" s="3"/>
      <c r="J794" s="4"/>
    </row>
    <row r="795" spans="3:10" ht="15" x14ac:dyDescent="0.25">
      <c r="C795" s="32"/>
      <c r="I795" s="3"/>
      <c r="J795" s="4"/>
    </row>
    <row r="796" spans="3:10" ht="15" x14ac:dyDescent="0.25">
      <c r="C796" s="32"/>
      <c r="I796" s="3"/>
      <c r="J796" s="4"/>
    </row>
    <row r="797" spans="3:10" ht="15" x14ac:dyDescent="0.25">
      <c r="C797" s="32"/>
      <c r="I797" s="3"/>
      <c r="J797" s="4"/>
    </row>
    <row r="798" spans="3:10" ht="15" x14ac:dyDescent="0.25">
      <c r="C798" s="32"/>
      <c r="I798" s="3"/>
      <c r="J798" s="4"/>
    </row>
    <row r="799" spans="3:10" ht="15" x14ac:dyDescent="0.25">
      <c r="C799" s="32"/>
      <c r="I799" s="3"/>
      <c r="J799" s="4"/>
    </row>
    <row r="800" spans="3:10" ht="15" x14ac:dyDescent="0.25">
      <c r="C800" s="32"/>
      <c r="I800" s="3"/>
      <c r="J800" s="4"/>
    </row>
    <row r="801" spans="3:10" ht="15" x14ac:dyDescent="0.25">
      <c r="C801" s="32"/>
      <c r="I801" s="3"/>
      <c r="J801" s="4"/>
    </row>
    <row r="802" spans="3:10" ht="15" x14ac:dyDescent="0.25">
      <c r="C802" s="32"/>
      <c r="I802" s="3"/>
      <c r="J802" s="4"/>
    </row>
    <row r="803" spans="3:10" ht="15" x14ac:dyDescent="0.25">
      <c r="C803" s="32"/>
      <c r="I803" s="3"/>
      <c r="J803" s="4"/>
    </row>
    <row r="804" spans="3:10" ht="15" x14ac:dyDescent="0.25">
      <c r="C804" s="32"/>
      <c r="I804" s="3"/>
      <c r="J804" s="4"/>
    </row>
    <row r="805" spans="3:10" ht="15" x14ac:dyDescent="0.25">
      <c r="C805" s="32"/>
      <c r="I805" s="3"/>
      <c r="J805" s="4"/>
    </row>
    <row r="806" spans="3:10" ht="15" x14ac:dyDescent="0.25">
      <c r="C806" s="32"/>
      <c r="I806" s="3"/>
      <c r="J806" s="4"/>
    </row>
    <row r="807" spans="3:10" ht="15" x14ac:dyDescent="0.25">
      <c r="C807" s="32"/>
      <c r="I807" s="3"/>
      <c r="J807" s="4"/>
    </row>
    <row r="808" spans="3:10" ht="15" x14ac:dyDescent="0.25">
      <c r="C808" s="32"/>
      <c r="I808" s="3"/>
      <c r="J808" s="4"/>
    </row>
    <row r="809" spans="3:10" ht="15" x14ac:dyDescent="0.25">
      <c r="C809" s="32"/>
      <c r="I809" s="3"/>
      <c r="J809" s="4"/>
    </row>
    <row r="810" spans="3:10" ht="15" x14ac:dyDescent="0.25">
      <c r="C810" s="32"/>
      <c r="I810" s="3"/>
      <c r="J810" s="4"/>
    </row>
    <row r="811" spans="3:10" ht="15" x14ac:dyDescent="0.25">
      <c r="C811" s="32"/>
      <c r="I811" s="3"/>
      <c r="J811" s="4"/>
    </row>
    <row r="812" spans="3:10" ht="15" x14ac:dyDescent="0.25">
      <c r="C812" s="32"/>
      <c r="I812" s="3"/>
      <c r="J812" s="4"/>
    </row>
    <row r="813" spans="3:10" ht="15" x14ac:dyDescent="0.25">
      <c r="C813" s="32"/>
      <c r="I813" s="3"/>
      <c r="J813" s="4"/>
    </row>
    <row r="814" spans="3:10" ht="15" x14ac:dyDescent="0.25">
      <c r="C814" s="32"/>
      <c r="I814" s="3"/>
      <c r="J814" s="4"/>
    </row>
    <row r="815" spans="3:10" ht="15" x14ac:dyDescent="0.25">
      <c r="C815" s="32"/>
      <c r="I815" s="3"/>
      <c r="J815" s="4"/>
    </row>
    <row r="816" spans="3:10" ht="15" x14ac:dyDescent="0.25">
      <c r="C816" s="32"/>
      <c r="I816" s="3"/>
      <c r="J816" s="4"/>
    </row>
    <row r="817" spans="3:10" ht="15" x14ac:dyDescent="0.25">
      <c r="C817" s="32"/>
      <c r="I817" s="3"/>
      <c r="J817" s="4"/>
    </row>
    <row r="818" spans="3:10" ht="15" x14ac:dyDescent="0.25">
      <c r="C818" s="32"/>
      <c r="I818" s="3"/>
      <c r="J818" s="4"/>
    </row>
    <row r="819" spans="3:10" ht="15" x14ac:dyDescent="0.25">
      <c r="C819" s="32"/>
      <c r="I819" s="3"/>
      <c r="J819" s="4"/>
    </row>
    <row r="820" spans="3:10" ht="15" x14ac:dyDescent="0.25">
      <c r="C820" s="32"/>
      <c r="I820" s="3"/>
      <c r="J820" s="4"/>
    </row>
    <row r="821" spans="3:10" ht="15" x14ac:dyDescent="0.25">
      <c r="C821" s="32"/>
      <c r="I821" s="3"/>
      <c r="J821" s="4"/>
    </row>
    <row r="822" spans="3:10" ht="15" x14ac:dyDescent="0.25">
      <c r="C822" s="32"/>
      <c r="I822" s="3"/>
      <c r="J822" s="4"/>
    </row>
    <row r="823" spans="3:10" ht="15" x14ac:dyDescent="0.25">
      <c r="C823" s="32"/>
      <c r="I823" s="3"/>
      <c r="J823" s="4"/>
    </row>
    <row r="824" spans="3:10" ht="15" x14ac:dyDescent="0.25">
      <c r="C824" s="32"/>
      <c r="I824" s="3"/>
      <c r="J824" s="4"/>
    </row>
    <row r="825" spans="3:10" ht="15" x14ac:dyDescent="0.25">
      <c r="C825" s="32"/>
      <c r="I825" s="3"/>
      <c r="J825" s="4"/>
    </row>
    <row r="826" spans="3:10" ht="15" x14ac:dyDescent="0.25">
      <c r="C826" s="32"/>
      <c r="I826" s="3"/>
      <c r="J826" s="4"/>
    </row>
    <row r="827" spans="3:10" ht="15" x14ac:dyDescent="0.25">
      <c r="C827" s="32"/>
      <c r="I827" s="3"/>
      <c r="J827" s="4"/>
    </row>
    <row r="828" spans="3:10" ht="15" x14ac:dyDescent="0.25">
      <c r="C828" s="32"/>
      <c r="I828" s="3"/>
      <c r="J828" s="4"/>
    </row>
    <row r="829" spans="3:10" ht="15" x14ac:dyDescent="0.25">
      <c r="C829" s="32"/>
      <c r="I829" s="3"/>
      <c r="J829" s="4"/>
    </row>
    <row r="830" spans="3:10" ht="15" x14ac:dyDescent="0.25">
      <c r="C830" s="32"/>
      <c r="I830" s="3"/>
      <c r="J830" s="4"/>
    </row>
    <row r="831" spans="3:10" ht="15" x14ac:dyDescent="0.25">
      <c r="C831" s="32"/>
      <c r="I831" s="3"/>
      <c r="J831" s="4"/>
    </row>
    <row r="832" spans="3:10" ht="15" x14ac:dyDescent="0.25">
      <c r="C832" s="32"/>
      <c r="I832" s="3"/>
      <c r="J832" s="4"/>
    </row>
    <row r="833" spans="3:10" ht="15" x14ac:dyDescent="0.25">
      <c r="C833" s="32"/>
      <c r="I833" s="3"/>
      <c r="J833" s="4"/>
    </row>
    <row r="834" spans="3:10" ht="15" x14ac:dyDescent="0.25">
      <c r="C834" s="32"/>
      <c r="I834" s="3"/>
      <c r="J834" s="4"/>
    </row>
    <row r="835" spans="3:10" ht="15" x14ac:dyDescent="0.25">
      <c r="C835" s="32"/>
      <c r="I835" s="3"/>
      <c r="J835" s="4"/>
    </row>
    <row r="836" spans="3:10" ht="15" x14ac:dyDescent="0.25">
      <c r="C836" s="32"/>
      <c r="I836" s="3"/>
      <c r="J836" s="4"/>
    </row>
    <row r="837" spans="3:10" ht="15" x14ac:dyDescent="0.25">
      <c r="C837" s="32"/>
      <c r="I837" s="3"/>
      <c r="J837" s="4"/>
    </row>
    <row r="838" spans="3:10" ht="15" x14ac:dyDescent="0.25">
      <c r="C838" s="32"/>
      <c r="I838" s="3"/>
      <c r="J838" s="4"/>
    </row>
    <row r="839" spans="3:10" ht="15" x14ac:dyDescent="0.25">
      <c r="C839" s="32"/>
      <c r="I839" s="3"/>
      <c r="J839" s="4"/>
    </row>
    <row r="840" spans="3:10" ht="15" x14ac:dyDescent="0.25">
      <c r="C840" s="32"/>
      <c r="I840" s="3"/>
      <c r="J840" s="4"/>
    </row>
    <row r="841" spans="3:10" ht="15" x14ac:dyDescent="0.25">
      <c r="C841" s="32"/>
      <c r="I841" s="3"/>
      <c r="J841" s="4"/>
    </row>
    <row r="842" spans="3:10" ht="15" x14ac:dyDescent="0.25">
      <c r="C842" s="32"/>
      <c r="I842" s="3"/>
      <c r="J842" s="4"/>
    </row>
    <row r="843" spans="3:10" ht="15" x14ac:dyDescent="0.25">
      <c r="C843" s="32"/>
      <c r="I843" s="3"/>
      <c r="J843" s="4"/>
    </row>
    <row r="844" spans="3:10" ht="15" x14ac:dyDescent="0.25">
      <c r="C844" s="32"/>
      <c r="I844" s="3"/>
      <c r="J844" s="4"/>
    </row>
    <row r="845" spans="3:10" ht="15" x14ac:dyDescent="0.25">
      <c r="C845" s="32"/>
      <c r="I845" s="3"/>
      <c r="J845" s="4"/>
    </row>
    <row r="846" spans="3:10" ht="15" x14ac:dyDescent="0.25">
      <c r="C846" s="32"/>
      <c r="I846" s="3"/>
      <c r="J846" s="4"/>
    </row>
    <row r="847" spans="3:10" ht="15" x14ac:dyDescent="0.25">
      <c r="C847" s="32"/>
      <c r="I847" s="3"/>
      <c r="J847" s="4"/>
    </row>
    <row r="848" spans="3:10" ht="15" x14ac:dyDescent="0.25">
      <c r="C848" s="32"/>
      <c r="I848" s="3"/>
      <c r="J848" s="4"/>
    </row>
    <row r="849" spans="3:10" ht="15" x14ac:dyDescent="0.25">
      <c r="C849" s="32"/>
      <c r="I849" s="3"/>
      <c r="J849" s="4"/>
    </row>
    <row r="850" spans="3:10" ht="15" x14ac:dyDescent="0.25">
      <c r="C850" s="32"/>
      <c r="I850" s="3"/>
      <c r="J850" s="4"/>
    </row>
    <row r="851" spans="3:10" ht="15" x14ac:dyDescent="0.25">
      <c r="C851" s="32"/>
      <c r="I851" s="3"/>
      <c r="J851" s="4"/>
    </row>
    <row r="852" spans="3:10" ht="15" x14ac:dyDescent="0.25">
      <c r="C852" s="32"/>
      <c r="I852" s="3"/>
      <c r="J852" s="4"/>
    </row>
    <row r="853" spans="3:10" ht="15" x14ac:dyDescent="0.25">
      <c r="C853" s="32"/>
      <c r="I853" s="3"/>
      <c r="J853" s="4"/>
    </row>
    <row r="854" spans="3:10" ht="15" x14ac:dyDescent="0.25">
      <c r="C854" s="32"/>
      <c r="I854" s="3"/>
      <c r="J854" s="4"/>
    </row>
    <row r="855" spans="3:10" ht="15" x14ac:dyDescent="0.25">
      <c r="C855" s="32"/>
      <c r="I855" s="3"/>
      <c r="J855" s="4"/>
    </row>
    <row r="856" spans="3:10" ht="15" x14ac:dyDescent="0.25">
      <c r="C856" s="32"/>
      <c r="I856" s="3"/>
      <c r="J856" s="4"/>
    </row>
    <row r="857" spans="3:10" ht="15" x14ac:dyDescent="0.25">
      <c r="C857" s="32"/>
      <c r="I857" s="3"/>
      <c r="J857" s="4"/>
    </row>
    <row r="858" spans="3:10" ht="15" x14ac:dyDescent="0.25">
      <c r="C858" s="32"/>
      <c r="I858" s="3"/>
      <c r="J858" s="4"/>
    </row>
    <row r="859" spans="3:10" ht="15" x14ac:dyDescent="0.25">
      <c r="C859" s="32"/>
      <c r="I859" s="3"/>
      <c r="J859" s="4"/>
    </row>
    <row r="860" spans="3:10" ht="15" x14ac:dyDescent="0.25">
      <c r="C860" s="32"/>
      <c r="I860" s="3"/>
      <c r="J860" s="4"/>
    </row>
    <row r="861" spans="3:10" ht="15" x14ac:dyDescent="0.25">
      <c r="C861" s="32"/>
      <c r="I861" s="3"/>
      <c r="J861" s="4"/>
    </row>
    <row r="862" spans="3:10" ht="15" x14ac:dyDescent="0.25">
      <c r="C862" s="32"/>
      <c r="I862" s="3"/>
      <c r="J862" s="4"/>
    </row>
    <row r="863" spans="3:10" ht="15" x14ac:dyDescent="0.25">
      <c r="C863" s="32"/>
      <c r="I863" s="3"/>
      <c r="J863" s="4"/>
    </row>
    <row r="864" spans="3:10" ht="15" x14ac:dyDescent="0.25">
      <c r="C864" s="32"/>
      <c r="I864" s="3"/>
      <c r="J864" s="4"/>
    </row>
    <row r="865" spans="3:10" ht="15" x14ac:dyDescent="0.25">
      <c r="C865" s="32"/>
      <c r="I865" s="3"/>
      <c r="J865" s="4"/>
    </row>
    <row r="866" spans="3:10" ht="15" x14ac:dyDescent="0.25">
      <c r="C866" s="32"/>
      <c r="I866" s="3"/>
      <c r="J866" s="4"/>
    </row>
    <row r="867" spans="3:10" ht="15" x14ac:dyDescent="0.25">
      <c r="C867" s="32"/>
      <c r="I867" s="3"/>
      <c r="J867" s="4"/>
    </row>
    <row r="868" spans="3:10" ht="15" x14ac:dyDescent="0.25">
      <c r="C868" s="32"/>
      <c r="I868" s="3"/>
      <c r="J868" s="4"/>
    </row>
    <row r="869" spans="3:10" ht="15" x14ac:dyDescent="0.25">
      <c r="C869" s="32"/>
      <c r="I869" s="3"/>
      <c r="J869" s="4"/>
    </row>
    <row r="870" spans="3:10" ht="15" x14ac:dyDescent="0.25">
      <c r="C870" s="32"/>
      <c r="I870" s="3"/>
      <c r="J870" s="4"/>
    </row>
    <row r="871" spans="3:10" ht="15" x14ac:dyDescent="0.25">
      <c r="C871" s="32"/>
      <c r="I871" s="3"/>
      <c r="J871" s="4"/>
    </row>
    <row r="872" spans="3:10" ht="15" x14ac:dyDescent="0.25">
      <c r="C872" s="32"/>
      <c r="I872" s="3"/>
      <c r="J872" s="4"/>
    </row>
    <row r="873" spans="3:10" ht="15" x14ac:dyDescent="0.25">
      <c r="C873" s="32"/>
      <c r="I873" s="3"/>
      <c r="J873" s="4"/>
    </row>
    <row r="874" spans="3:10" ht="15" x14ac:dyDescent="0.25">
      <c r="C874" s="32"/>
      <c r="I874" s="3"/>
      <c r="J874" s="4"/>
    </row>
    <row r="875" spans="3:10" ht="15" x14ac:dyDescent="0.25">
      <c r="C875" s="32"/>
      <c r="I875" s="3"/>
      <c r="J875" s="4"/>
    </row>
    <row r="876" spans="3:10" ht="15" x14ac:dyDescent="0.25">
      <c r="C876" s="32"/>
      <c r="I876" s="3"/>
      <c r="J876" s="4"/>
    </row>
    <row r="877" spans="3:10" ht="15" x14ac:dyDescent="0.25">
      <c r="C877" s="32"/>
      <c r="I877" s="3"/>
      <c r="J877" s="4"/>
    </row>
    <row r="878" spans="3:10" ht="15" x14ac:dyDescent="0.25">
      <c r="C878" s="32"/>
      <c r="I878" s="3"/>
      <c r="J878" s="4"/>
    </row>
    <row r="879" spans="3:10" ht="15" x14ac:dyDescent="0.25">
      <c r="C879" s="32"/>
      <c r="I879" s="3"/>
      <c r="J879" s="4"/>
    </row>
    <row r="880" spans="3:10" ht="15" x14ac:dyDescent="0.25">
      <c r="C880" s="32"/>
      <c r="I880" s="3"/>
      <c r="J880" s="4"/>
    </row>
    <row r="881" spans="3:10" ht="15" x14ac:dyDescent="0.25">
      <c r="C881" s="32"/>
      <c r="I881" s="3"/>
      <c r="J881" s="4"/>
    </row>
    <row r="882" spans="3:10" ht="15" x14ac:dyDescent="0.25">
      <c r="C882" s="32"/>
      <c r="I882" s="3"/>
      <c r="J882" s="4"/>
    </row>
    <row r="883" spans="3:10" ht="15" x14ac:dyDescent="0.25">
      <c r="C883" s="32"/>
      <c r="I883" s="3"/>
      <c r="J883" s="4"/>
    </row>
    <row r="884" spans="3:10" ht="15" x14ac:dyDescent="0.25">
      <c r="C884" s="32"/>
      <c r="I884" s="3"/>
      <c r="J884" s="4"/>
    </row>
    <row r="885" spans="3:10" ht="15" x14ac:dyDescent="0.25">
      <c r="C885" s="32"/>
      <c r="I885" s="3"/>
      <c r="J885" s="4"/>
    </row>
    <row r="886" spans="3:10" ht="15" x14ac:dyDescent="0.25">
      <c r="C886" s="32"/>
      <c r="I886" s="3"/>
      <c r="J886" s="4"/>
    </row>
    <row r="887" spans="3:10" ht="15" x14ac:dyDescent="0.25">
      <c r="C887" s="32"/>
      <c r="I887" s="3"/>
      <c r="J887" s="4"/>
    </row>
    <row r="888" spans="3:10" ht="15" x14ac:dyDescent="0.25">
      <c r="C888" s="32"/>
      <c r="I888" s="3"/>
      <c r="J888" s="4"/>
    </row>
    <row r="889" spans="3:10" ht="15" x14ac:dyDescent="0.25">
      <c r="C889" s="32"/>
      <c r="I889" s="3"/>
      <c r="J889" s="4"/>
    </row>
    <row r="890" spans="3:10" ht="15" x14ac:dyDescent="0.25">
      <c r="C890" s="32"/>
      <c r="I890" s="3"/>
      <c r="J890" s="4"/>
    </row>
    <row r="891" spans="3:10" ht="15" x14ac:dyDescent="0.25">
      <c r="C891" s="32"/>
      <c r="I891" s="3"/>
      <c r="J891" s="4"/>
    </row>
    <row r="892" spans="3:10" ht="15" x14ac:dyDescent="0.25">
      <c r="C892" s="32"/>
      <c r="I892" s="3"/>
      <c r="J892" s="4"/>
    </row>
    <row r="893" spans="3:10" ht="15" x14ac:dyDescent="0.25">
      <c r="C893" s="32"/>
      <c r="I893" s="3"/>
      <c r="J893" s="4"/>
    </row>
    <row r="894" spans="3:10" ht="15" x14ac:dyDescent="0.25">
      <c r="C894" s="32"/>
      <c r="I894" s="3"/>
      <c r="J894" s="4"/>
    </row>
    <row r="895" spans="3:10" ht="15" x14ac:dyDescent="0.25">
      <c r="C895" s="32"/>
      <c r="I895" s="3"/>
      <c r="J895" s="4"/>
    </row>
    <row r="896" spans="3:10" ht="15" x14ac:dyDescent="0.25">
      <c r="C896" s="32"/>
      <c r="I896" s="3"/>
      <c r="J896" s="4"/>
    </row>
    <row r="897" spans="3:10" ht="15" x14ac:dyDescent="0.25">
      <c r="C897" s="32"/>
      <c r="I897" s="3"/>
      <c r="J897" s="4"/>
    </row>
    <row r="898" spans="3:10" ht="15" x14ac:dyDescent="0.25">
      <c r="C898" s="32"/>
      <c r="I898" s="3"/>
      <c r="J898" s="4"/>
    </row>
    <row r="899" spans="3:10" ht="15" x14ac:dyDescent="0.25">
      <c r="C899" s="32"/>
      <c r="I899" s="3"/>
      <c r="J899" s="4"/>
    </row>
    <row r="900" spans="3:10" ht="15" x14ac:dyDescent="0.25">
      <c r="C900" s="32"/>
      <c r="I900" s="3"/>
      <c r="J900" s="4"/>
    </row>
    <row r="901" spans="3:10" ht="15" x14ac:dyDescent="0.25">
      <c r="C901" s="32"/>
      <c r="I901" s="3"/>
      <c r="J901" s="4"/>
    </row>
    <row r="902" spans="3:10" ht="15" x14ac:dyDescent="0.25">
      <c r="C902" s="32"/>
      <c r="I902" s="3"/>
      <c r="J902" s="4"/>
    </row>
    <row r="903" spans="3:10" ht="15" x14ac:dyDescent="0.25">
      <c r="C903" s="32"/>
      <c r="I903" s="3"/>
      <c r="J903" s="4"/>
    </row>
    <row r="904" spans="3:10" ht="15" x14ac:dyDescent="0.25">
      <c r="C904" s="32"/>
      <c r="I904" s="3"/>
      <c r="J904" s="4"/>
    </row>
    <row r="905" spans="3:10" ht="15" x14ac:dyDescent="0.25">
      <c r="C905" s="32"/>
      <c r="I905" s="3"/>
      <c r="J905" s="4"/>
    </row>
    <row r="906" spans="3:10" ht="15" x14ac:dyDescent="0.25">
      <c r="C906" s="32"/>
      <c r="I906" s="3"/>
      <c r="J906" s="4"/>
    </row>
    <row r="907" spans="3:10" ht="15" x14ac:dyDescent="0.25">
      <c r="C907" s="32"/>
      <c r="I907" s="3"/>
      <c r="J907" s="4"/>
    </row>
    <row r="908" spans="3:10" ht="15" x14ac:dyDescent="0.25">
      <c r="C908" s="32"/>
      <c r="I908" s="3"/>
      <c r="J908" s="4"/>
    </row>
    <row r="909" spans="3:10" ht="15" x14ac:dyDescent="0.25">
      <c r="C909" s="32"/>
      <c r="I909" s="3"/>
      <c r="J909" s="4"/>
    </row>
    <row r="910" spans="3:10" ht="15" x14ac:dyDescent="0.25">
      <c r="C910" s="32"/>
      <c r="I910" s="3"/>
      <c r="J910" s="4"/>
    </row>
    <row r="911" spans="3:10" ht="15" x14ac:dyDescent="0.25">
      <c r="C911" s="32"/>
      <c r="I911" s="3"/>
      <c r="J911" s="4"/>
    </row>
    <row r="912" spans="3:10" ht="15" x14ac:dyDescent="0.25">
      <c r="C912" s="32"/>
      <c r="I912" s="3"/>
      <c r="J912" s="4"/>
    </row>
    <row r="913" spans="3:10" ht="15" x14ac:dyDescent="0.25">
      <c r="C913" s="32"/>
      <c r="I913" s="3"/>
      <c r="J913" s="4"/>
    </row>
    <row r="914" spans="3:10" ht="15" x14ac:dyDescent="0.25">
      <c r="C914" s="32"/>
      <c r="I914" s="3"/>
      <c r="J914" s="4"/>
    </row>
    <row r="915" spans="3:10" ht="15" x14ac:dyDescent="0.25">
      <c r="C915" s="32"/>
      <c r="I915" s="3"/>
      <c r="J915" s="4"/>
    </row>
    <row r="916" spans="3:10" ht="15" x14ac:dyDescent="0.25">
      <c r="C916" s="32"/>
      <c r="I916" s="3"/>
      <c r="J916" s="4"/>
    </row>
    <row r="917" spans="3:10" ht="15" x14ac:dyDescent="0.25">
      <c r="C917" s="32"/>
      <c r="I917" s="3"/>
      <c r="J917" s="4"/>
    </row>
    <row r="918" spans="3:10" ht="15" x14ac:dyDescent="0.25">
      <c r="C918" s="32"/>
      <c r="I918" s="3"/>
      <c r="J918" s="4"/>
    </row>
    <row r="919" spans="3:10" ht="15" x14ac:dyDescent="0.25">
      <c r="C919" s="32"/>
      <c r="I919" s="3"/>
      <c r="J919" s="4"/>
    </row>
    <row r="920" spans="3:10" ht="15" x14ac:dyDescent="0.25">
      <c r="C920" s="32"/>
      <c r="I920" s="3"/>
      <c r="J920" s="4"/>
    </row>
    <row r="921" spans="3:10" ht="15" x14ac:dyDescent="0.25">
      <c r="C921" s="32"/>
      <c r="I921" s="3"/>
      <c r="J921" s="4"/>
    </row>
    <row r="922" spans="3:10" ht="15" x14ac:dyDescent="0.25">
      <c r="C922" s="32"/>
      <c r="I922" s="3"/>
      <c r="J922" s="4"/>
    </row>
    <row r="923" spans="3:10" ht="15" x14ac:dyDescent="0.25">
      <c r="C923" s="32"/>
      <c r="I923" s="3"/>
      <c r="J923" s="4"/>
    </row>
    <row r="924" spans="3:10" ht="15" x14ac:dyDescent="0.25">
      <c r="C924" s="32"/>
      <c r="I924" s="3"/>
      <c r="J924" s="4"/>
    </row>
    <row r="925" spans="3:10" ht="15" x14ac:dyDescent="0.25">
      <c r="C925" s="32"/>
      <c r="I925" s="3"/>
      <c r="J925" s="4"/>
    </row>
    <row r="926" spans="3:10" ht="15" x14ac:dyDescent="0.25">
      <c r="C926" s="32"/>
      <c r="I926" s="3"/>
      <c r="J926" s="4"/>
    </row>
    <row r="927" spans="3:10" ht="15" x14ac:dyDescent="0.25">
      <c r="C927" s="32"/>
      <c r="I927" s="3"/>
      <c r="J927" s="4"/>
    </row>
    <row r="928" spans="3:10" ht="15" x14ac:dyDescent="0.25">
      <c r="C928" s="32"/>
      <c r="I928" s="3"/>
      <c r="J928" s="4"/>
    </row>
    <row r="929" spans="3:10" ht="15" x14ac:dyDescent="0.25">
      <c r="C929" s="32"/>
      <c r="I929" s="3"/>
      <c r="J929" s="4"/>
    </row>
    <row r="930" spans="3:10" ht="15" x14ac:dyDescent="0.25">
      <c r="C930" s="32"/>
      <c r="I930" s="3"/>
      <c r="J930" s="4"/>
    </row>
    <row r="931" spans="3:10" ht="15" x14ac:dyDescent="0.25">
      <c r="C931" s="32"/>
      <c r="I931" s="3"/>
      <c r="J931" s="4"/>
    </row>
    <row r="932" spans="3:10" ht="15" x14ac:dyDescent="0.25">
      <c r="C932" s="32"/>
      <c r="I932" s="3"/>
      <c r="J932" s="4"/>
    </row>
    <row r="933" spans="3:10" ht="15" x14ac:dyDescent="0.25">
      <c r="C933" s="32"/>
      <c r="I933" s="3"/>
      <c r="J933" s="4"/>
    </row>
    <row r="934" spans="3:10" ht="15" x14ac:dyDescent="0.25">
      <c r="C934" s="32"/>
      <c r="I934" s="3"/>
      <c r="J934" s="4"/>
    </row>
    <row r="935" spans="3:10" ht="15" x14ac:dyDescent="0.25">
      <c r="C935" s="32"/>
      <c r="I935" s="3"/>
      <c r="J935" s="4"/>
    </row>
    <row r="936" spans="3:10" ht="15" x14ac:dyDescent="0.25">
      <c r="C936" s="32"/>
      <c r="I936" s="3"/>
      <c r="J936" s="4"/>
    </row>
    <row r="937" spans="3:10" ht="15" x14ac:dyDescent="0.25">
      <c r="C937" s="32"/>
      <c r="I937" s="3"/>
      <c r="J937" s="4"/>
    </row>
    <row r="938" spans="3:10" ht="15" x14ac:dyDescent="0.25">
      <c r="C938" s="32"/>
      <c r="I938" s="3"/>
      <c r="J938" s="4"/>
    </row>
    <row r="939" spans="3:10" ht="15" x14ac:dyDescent="0.25">
      <c r="C939" s="32"/>
      <c r="I939" s="3"/>
      <c r="J939" s="4"/>
    </row>
    <row r="940" spans="3:10" ht="15" x14ac:dyDescent="0.25">
      <c r="C940" s="32"/>
      <c r="I940" s="3"/>
      <c r="J940" s="4"/>
    </row>
    <row r="941" spans="3:10" ht="15" x14ac:dyDescent="0.25">
      <c r="C941" s="32"/>
      <c r="I941" s="3"/>
      <c r="J941" s="4"/>
    </row>
    <row r="942" spans="3:10" ht="15" x14ac:dyDescent="0.25">
      <c r="C942" s="32"/>
      <c r="I942" s="3"/>
      <c r="J942" s="4"/>
    </row>
    <row r="943" spans="3:10" ht="15" x14ac:dyDescent="0.25">
      <c r="C943" s="32"/>
      <c r="I943" s="3"/>
      <c r="J943" s="4"/>
    </row>
    <row r="944" spans="3:10" ht="15" x14ac:dyDescent="0.25">
      <c r="C944" s="32"/>
      <c r="I944" s="3"/>
      <c r="J944" s="4"/>
    </row>
    <row r="945" spans="3:10" ht="15" x14ac:dyDescent="0.25">
      <c r="C945" s="32"/>
      <c r="I945" s="3"/>
      <c r="J945" s="4"/>
    </row>
    <row r="946" spans="3:10" ht="15" x14ac:dyDescent="0.25">
      <c r="C946" s="32"/>
      <c r="I946" s="3"/>
      <c r="J946" s="4"/>
    </row>
    <row r="947" spans="3:10" ht="15" x14ac:dyDescent="0.25">
      <c r="C947" s="32"/>
      <c r="I947" s="3"/>
      <c r="J947" s="4"/>
    </row>
    <row r="948" spans="3:10" ht="15" x14ac:dyDescent="0.25">
      <c r="C948" s="32"/>
      <c r="I948" s="3"/>
      <c r="J948" s="4"/>
    </row>
    <row r="949" spans="3:10" ht="15" x14ac:dyDescent="0.25">
      <c r="C949" s="32"/>
      <c r="I949" s="3"/>
      <c r="J949" s="4"/>
    </row>
    <row r="950" spans="3:10" ht="15" x14ac:dyDescent="0.25">
      <c r="C950" s="32"/>
      <c r="I950" s="3"/>
      <c r="J950" s="4"/>
    </row>
    <row r="951" spans="3:10" ht="15" x14ac:dyDescent="0.25">
      <c r="C951" s="32"/>
      <c r="I951" s="3"/>
      <c r="J951" s="4"/>
    </row>
    <row r="952" spans="3:10" ht="15" x14ac:dyDescent="0.25">
      <c r="C952" s="32"/>
      <c r="I952" s="3"/>
      <c r="J952" s="4"/>
    </row>
    <row r="953" spans="3:10" ht="15" x14ac:dyDescent="0.25">
      <c r="C953" s="32"/>
      <c r="I953" s="3"/>
      <c r="J953" s="4"/>
    </row>
    <row r="954" spans="3:10" ht="15" x14ac:dyDescent="0.25">
      <c r="C954" s="32"/>
      <c r="I954" s="3"/>
      <c r="J954" s="4"/>
    </row>
    <row r="955" spans="3:10" ht="15" x14ac:dyDescent="0.25">
      <c r="C955" s="32"/>
      <c r="I955" s="3"/>
      <c r="J955" s="4"/>
    </row>
    <row r="956" spans="3:10" ht="15" x14ac:dyDescent="0.25">
      <c r="C956" s="32"/>
      <c r="I956" s="3"/>
      <c r="J956" s="4"/>
    </row>
    <row r="957" spans="3:10" ht="15" x14ac:dyDescent="0.25">
      <c r="C957" s="32"/>
      <c r="I957" s="3"/>
      <c r="J957" s="4"/>
    </row>
    <row r="958" spans="3:10" ht="15" x14ac:dyDescent="0.25">
      <c r="C958" s="32"/>
      <c r="I958" s="3"/>
      <c r="J958" s="4"/>
    </row>
    <row r="959" spans="3:10" ht="15" x14ac:dyDescent="0.25">
      <c r="C959" s="32"/>
      <c r="I959" s="3"/>
      <c r="J959" s="4"/>
    </row>
    <row r="960" spans="3:10" ht="15" x14ac:dyDescent="0.25">
      <c r="C960" s="32"/>
      <c r="I960" s="3"/>
      <c r="J960" s="4"/>
    </row>
    <row r="961" spans="3:10" ht="15" x14ac:dyDescent="0.25">
      <c r="C961" s="32"/>
      <c r="I961" s="3"/>
      <c r="J961" s="4"/>
    </row>
    <row r="962" spans="3:10" ht="15" x14ac:dyDescent="0.25">
      <c r="C962" s="32"/>
      <c r="I962" s="3"/>
      <c r="J962" s="4"/>
    </row>
    <row r="963" spans="3:10" ht="15" x14ac:dyDescent="0.25">
      <c r="C963" s="32"/>
      <c r="I963" s="3"/>
      <c r="J963" s="4"/>
    </row>
    <row r="964" spans="3:10" ht="15" x14ac:dyDescent="0.25">
      <c r="C964" s="32"/>
      <c r="I964" s="3"/>
      <c r="J964" s="4"/>
    </row>
    <row r="965" spans="3:10" ht="15" x14ac:dyDescent="0.25">
      <c r="C965" s="32"/>
      <c r="I965" s="3"/>
      <c r="J965" s="4"/>
    </row>
    <row r="966" spans="3:10" ht="15" x14ac:dyDescent="0.25">
      <c r="C966" s="32"/>
      <c r="I966" s="3"/>
      <c r="J966" s="4"/>
    </row>
    <row r="967" spans="3:10" ht="15" x14ac:dyDescent="0.25">
      <c r="C967" s="32"/>
      <c r="I967" s="3"/>
      <c r="J967" s="4"/>
    </row>
    <row r="968" spans="3:10" ht="15" x14ac:dyDescent="0.25">
      <c r="C968" s="32"/>
      <c r="I968" s="3"/>
      <c r="J968" s="4"/>
    </row>
    <row r="969" spans="3:10" ht="15" x14ac:dyDescent="0.25">
      <c r="C969" s="32"/>
      <c r="I969" s="3"/>
      <c r="J969" s="4"/>
    </row>
    <row r="970" spans="3:10" ht="15" x14ac:dyDescent="0.25">
      <c r="C970" s="32"/>
      <c r="I970" s="3"/>
      <c r="J970" s="4"/>
    </row>
    <row r="971" spans="3:10" ht="15" x14ac:dyDescent="0.25">
      <c r="C971" s="32"/>
      <c r="I971" s="3"/>
      <c r="J971" s="4"/>
    </row>
    <row r="972" spans="3:10" ht="15" x14ac:dyDescent="0.25">
      <c r="C972" s="32"/>
      <c r="I972" s="3"/>
      <c r="J972" s="4"/>
    </row>
    <row r="973" spans="3:10" ht="15" x14ac:dyDescent="0.25">
      <c r="C973" s="32"/>
      <c r="I973" s="3"/>
      <c r="J973" s="4"/>
    </row>
    <row r="974" spans="3:10" ht="15" x14ac:dyDescent="0.25">
      <c r="C974" s="32"/>
      <c r="I974" s="3"/>
      <c r="J974" s="4"/>
    </row>
    <row r="975" spans="3:10" ht="15" x14ac:dyDescent="0.25">
      <c r="C975" s="32"/>
      <c r="I975" s="3"/>
      <c r="J975" s="4"/>
    </row>
    <row r="976" spans="3:10" ht="15" x14ac:dyDescent="0.25">
      <c r="C976" s="32"/>
      <c r="I976" s="3"/>
      <c r="J976" s="4"/>
    </row>
    <row r="977" spans="3:10" ht="15" x14ac:dyDescent="0.25">
      <c r="C977" s="32"/>
      <c r="I977" s="3"/>
      <c r="J977" s="4"/>
    </row>
    <row r="978" spans="3:10" ht="15" x14ac:dyDescent="0.25">
      <c r="C978" s="32"/>
      <c r="I978" s="3"/>
      <c r="J978" s="4"/>
    </row>
    <row r="979" spans="3:10" ht="15" x14ac:dyDescent="0.25">
      <c r="C979" s="32"/>
      <c r="I979" s="3"/>
      <c r="J979" s="4"/>
    </row>
    <row r="980" spans="3:10" ht="15" x14ac:dyDescent="0.25">
      <c r="C980" s="32"/>
      <c r="I980" s="3"/>
      <c r="J980" s="4"/>
    </row>
    <row r="981" spans="3:10" ht="15" x14ac:dyDescent="0.25">
      <c r="C981" s="32"/>
      <c r="I981" s="3"/>
      <c r="J981" s="4"/>
    </row>
    <row r="982" spans="3:10" ht="15" x14ac:dyDescent="0.25">
      <c r="C982" s="32"/>
      <c r="I982" s="3"/>
      <c r="J982" s="4"/>
    </row>
    <row r="983" spans="3:10" ht="15" x14ac:dyDescent="0.25">
      <c r="C983" s="32"/>
      <c r="I983" s="3"/>
      <c r="J983" s="4"/>
    </row>
    <row r="984" spans="3:10" ht="15" x14ac:dyDescent="0.25">
      <c r="C984" s="32"/>
      <c r="I984" s="3"/>
      <c r="J984" s="4"/>
    </row>
    <row r="985" spans="3:10" ht="15" x14ac:dyDescent="0.25">
      <c r="C985" s="32"/>
      <c r="I985" s="3"/>
      <c r="J985" s="4"/>
    </row>
    <row r="986" spans="3:10" ht="15" x14ac:dyDescent="0.25">
      <c r="C986" s="32"/>
      <c r="I986" s="3"/>
      <c r="J986" s="4"/>
    </row>
    <row r="987" spans="3:10" ht="15" x14ac:dyDescent="0.25">
      <c r="C987" s="32"/>
      <c r="I987" s="3"/>
      <c r="J987" s="4"/>
    </row>
    <row r="988" spans="3:10" ht="15" x14ac:dyDescent="0.25">
      <c r="C988" s="32"/>
      <c r="I988" s="3"/>
      <c r="J988" s="4"/>
    </row>
    <row r="989" spans="3:10" ht="15" x14ac:dyDescent="0.25">
      <c r="C989" s="32"/>
      <c r="I989" s="3"/>
      <c r="J989" s="4"/>
    </row>
    <row r="990" spans="3:10" ht="15" x14ac:dyDescent="0.25">
      <c r="C990" s="32"/>
      <c r="I990" s="3"/>
      <c r="J990" s="4"/>
    </row>
    <row r="991" spans="3:10" ht="15" x14ac:dyDescent="0.25">
      <c r="C991" s="32"/>
      <c r="I991" s="3"/>
      <c r="J991" s="4"/>
    </row>
    <row r="992" spans="3:10" ht="15" x14ac:dyDescent="0.25">
      <c r="C992" s="32"/>
      <c r="I992" s="3"/>
      <c r="J992" s="4"/>
    </row>
    <row r="993" spans="3:10" ht="15" x14ac:dyDescent="0.25">
      <c r="C993" s="32"/>
      <c r="I993" s="3"/>
      <c r="J993" s="4"/>
    </row>
    <row r="994" spans="3:10" ht="15" x14ac:dyDescent="0.25">
      <c r="C994" s="32"/>
      <c r="I994" s="3"/>
      <c r="J994" s="4"/>
    </row>
    <row r="995" spans="3:10" ht="15" x14ac:dyDescent="0.25">
      <c r="C995" s="32"/>
      <c r="I995" s="3"/>
      <c r="J995" s="4"/>
    </row>
    <row r="996" spans="3:10" ht="15" x14ac:dyDescent="0.25">
      <c r="C996" s="32"/>
      <c r="I996" s="3"/>
      <c r="J996" s="4"/>
    </row>
    <row r="997" spans="3:10" ht="15" x14ac:dyDescent="0.25">
      <c r="C997" s="32"/>
      <c r="I997" s="3"/>
      <c r="J997" s="4"/>
    </row>
    <row r="998" spans="3:10" ht="15" x14ac:dyDescent="0.25">
      <c r="C998" s="32"/>
      <c r="I998" s="3"/>
      <c r="J998" s="4"/>
    </row>
    <row r="999" spans="3:10" ht="15" x14ac:dyDescent="0.25">
      <c r="C999" s="32"/>
      <c r="I999" s="3"/>
      <c r="J999" s="4"/>
    </row>
    <row r="1000" spans="3:10" ht="15" x14ac:dyDescent="0.25">
      <c r="C1000" s="32"/>
      <c r="I1000" s="3"/>
      <c r="J1000" s="4"/>
    </row>
    <row r="1001" spans="3:10" ht="15" x14ac:dyDescent="0.25">
      <c r="C1001" s="32"/>
      <c r="I1001" s="3"/>
      <c r="J1001" s="4"/>
    </row>
  </sheetData>
  <pageMargins left="0.70866141732283472" right="0.70866141732283472" top="0.74803149606299213" bottom="0.74803149606299213" header="0" footer="0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4EFB-EBFD-44B6-9864-0F7D6916F173}">
  <dimension ref="A1:J20"/>
  <sheetViews>
    <sheetView workbookViewId="0">
      <selection activeCell="G21" sqref="G21"/>
    </sheetView>
  </sheetViews>
  <sheetFormatPr defaultRowHeight="14.25" x14ac:dyDescent="0.2"/>
  <cols>
    <col min="1" max="1" width="3.875" customWidth="1"/>
    <col min="2" max="2" width="7.5" bestFit="1" customWidth="1"/>
    <col min="3" max="3" width="6.25" bestFit="1" customWidth="1"/>
    <col min="4" max="4" width="5.375" bestFit="1" customWidth="1"/>
    <col min="5" max="6" width="8.625" bestFit="1" customWidth="1"/>
    <col min="7" max="7" width="7.375" bestFit="1" customWidth="1"/>
    <col min="8" max="8" width="8.375" bestFit="1" customWidth="1"/>
    <col min="9" max="10" width="8.625" bestFit="1" customWidth="1"/>
  </cols>
  <sheetData>
    <row r="1" spans="1:10" ht="66" x14ac:dyDescent="0.2">
      <c r="A1" s="121" t="s">
        <v>26</v>
      </c>
      <c r="B1" s="121" t="s">
        <v>32</v>
      </c>
      <c r="C1" s="121" t="s">
        <v>31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</row>
    <row r="2" spans="1:10" ht="16.5" x14ac:dyDescent="0.2">
      <c r="A2" s="131">
        <v>1</v>
      </c>
      <c r="B2" s="132" t="s">
        <v>66</v>
      </c>
      <c r="C2" s="132">
        <v>103</v>
      </c>
      <c r="D2" s="131" t="s">
        <v>116</v>
      </c>
      <c r="E2" s="133">
        <v>37.71</v>
      </c>
      <c r="F2" s="133">
        <v>405.90666899999997</v>
      </c>
      <c r="G2" s="133">
        <v>18.829999999999998</v>
      </c>
      <c r="H2" s="133">
        <v>19.260000000000002</v>
      </c>
      <c r="I2" s="124">
        <f t="shared" ref="I2" si="0">F2+G2+H2</f>
        <v>443.99666899999994</v>
      </c>
      <c r="J2" s="124">
        <f t="shared" ref="J2:J19" si="1">I2*1.1</f>
        <v>488.3963359</v>
      </c>
    </row>
    <row r="3" spans="1:10" ht="16.5" x14ac:dyDescent="0.2">
      <c r="A3" s="131">
        <v>2</v>
      </c>
      <c r="B3" s="132" t="s">
        <v>66</v>
      </c>
      <c r="C3" s="132">
        <v>104</v>
      </c>
      <c r="D3" s="131" t="s">
        <v>116</v>
      </c>
      <c r="E3" s="133">
        <v>37.71</v>
      </c>
      <c r="F3" s="133">
        <v>405.90666899999997</v>
      </c>
      <c r="G3" s="133">
        <v>18.829999999999998</v>
      </c>
      <c r="H3" s="133">
        <v>19.260000000000002</v>
      </c>
      <c r="I3" s="124">
        <f t="shared" ref="I3:I19" si="2">F3+G3+H3</f>
        <v>443.99666899999994</v>
      </c>
      <c r="J3" s="124">
        <f t="shared" si="1"/>
        <v>488.3963359</v>
      </c>
    </row>
    <row r="4" spans="1:10" ht="16.5" x14ac:dyDescent="0.2">
      <c r="A4" s="131">
        <v>3</v>
      </c>
      <c r="B4" s="132" t="s">
        <v>70</v>
      </c>
      <c r="C4" s="132">
        <v>504</v>
      </c>
      <c r="D4" s="131" t="s">
        <v>116</v>
      </c>
      <c r="E4" s="133">
        <v>37.71</v>
      </c>
      <c r="F4" s="133">
        <v>405.90666899999997</v>
      </c>
      <c r="G4" s="133">
        <v>18.829999999999998</v>
      </c>
      <c r="H4" s="133">
        <v>19.260000000000002</v>
      </c>
      <c r="I4" s="124">
        <f t="shared" si="2"/>
        <v>443.99666899999994</v>
      </c>
      <c r="J4" s="124">
        <f t="shared" si="1"/>
        <v>488.3963359</v>
      </c>
    </row>
    <row r="5" spans="1:10" ht="16.5" x14ac:dyDescent="0.2">
      <c r="A5" s="131">
        <v>4</v>
      </c>
      <c r="B5" s="132" t="s">
        <v>71</v>
      </c>
      <c r="C5" s="132">
        <v>601</v>
      </c>
      <c r="D5" s="131" t="s">
        <v>116</v>
      </c>
      <c r="E5" s="133">
        <v>38.79</v>
      </c>
      <c r="F5" s="133">
        <v>417.53168099999999</v>
      </c>
      <c r="G5" s="133">
        <v>19.260000000000002</v>
      </c>
      <c r="H5" s="133">
        <v>23.68</v>
      </c>
      <c r="I5" s="124">
        <f t="shared" si="2"/>
        <v>460.47168099999999</v>
      </c>
      <c r="J5" s="124">
        <f t="shared" si="1"/>
        <v>506.51884910000001</v>
      </c>
    </row>
    <row r="6" spans="1:10" ht="16.5" x14ac:dyDescent="0.2">
      <c r="A6" s="131">
        <v>5</v>
      </c>
      <c r="B6" s="132" t="s">
        <v>71</v>
      </c>
      <c r="C6" s="132">
        <v>603</v>
      </c>
      <c r="D6" s="131" t="s">
        <v>116</v>
      </c>
      <c r="E6" s="133">
        <v>37.71</v>
      </c>
      <c r="F6" s="133">
        <v>405.90666899999997</v>
      </c>
      <c r="G6" s="133">
        <v>18.829999999999998</v>
      </c>
      <c r="H6" s="133">
        <v>19.260000000000002</v>
      </c>
      <c r="I6" s="124">
        <f t="shared" si="2"/>
        <v>443.99666899999994</v>
      </c>
      <c r="J6" s="124">
        <f t="shared" si="1"/>
        <v>488.3963359</v>
      </c>
    </row>
    <row r="7" spans="1:10" ht="16.5" x14ac:dyDescent="0.2">
      <c r="A7" s="131">
        <v>6</v>
      </c>
      <c r="B7" s="132" t="s">
        <v>72</v>
      </c>
      <c r="C7" s="132">
        <v>703</v>
      </c>
      <c r="D7" s="131" t="s">
        <v>116</v>
      </c>
      <c r="E7" s="133">
        <v>37.71</v>
      </c>
      <c r="F7" s="133">
        <v>405.90666899999997</v>
      </c>
      <c r="G7" s="133">
        <v>18.829999999999998</v>
      </c>
      <c r="H7" s="133">
        <v>19.260000000000002</v>
      </c>
      <c r="I7" s="124">
        <f t="shared" si="2"/>
        <v>443.99666899999994</v>
      </c>
      <c r="J7" s="124">
        <f t="shared" si="1"/>
        <v>488.3963359</v>
      </c>
    </row>
    <row r="8" spans="1:10" ht="16.5" x14ac:dyDescent="0.2">
      <c r="A8" s="131">
        <v>7</v>
      </c>
      <c r="B8" s="132" t="s">
        <v>72</v>
      </c>
      <c r="C8" s="132">
        <v>704</v>
      </c>
      <c r="D8" s="131" t="s">
        <v>116</v>
      </c>
      <c r="E8" s="133">
        <v>37.71</v>
      </c>
      <c r="F8" s="133">
        <v>405.90666899999997</v>
      </c>
      <c r="G8" s="133">
        <v>18.829999999999998</v>
      </c>
      <c r="H8" s="133">
        <v>19.260000000000002</v>
      </c>
      <c r="I8" s="124">
        <f t="shared" si="2"/>
        <v>443.99666899999994</v>
      </c>
      <c r="J8" s="124">
        <f t="shared" si="1"/>
        <v>488.3963359</v>
      </c>
    </row>
    <row r="9" spans="1:10" ht="16.5" x14ac:dyDescent="0.2">
      <c r="A9" s="131">
        <v>8</v>
      </c>
      <c r="B9" s="132" t="s">
        <v>72</v>
      </c>
      <c r="C9" s="132">
        <v>707</v>
      </c>
      <c r="D9" s="131" t="s">
        <v>116</v>
      </c>
      <c r="E9" s="133">
        <v>37.94</v>
      </c>
      <c r="F9" s="133">
        <v>408.38236599999993</v>
      </c>
      <c r="G9" s="133">
        <v>19.260000000000002</v>
      </c>
      <c r="H9" s="133">
        <v>15.39</v>
      </c>
      <c r="I9" s="124">
        <f t="shared" si="2"/>
        <v>443.03236599999991</v>
      </c>
      <c r="J9" s="124">
        <f t="shared" si="1"/>
        <v>487.33560259999996</v>
      </c>
    </row>
    <row r="10" spans="1:10" ht="16.5" x14ac:dyDescent="0.2">
      <c r="A10" s="131">
        <v>9</v>
      </c>
      <c r="B10" s="132" t="s">
        <v>73</v>
      </c>
      <c r="C10" s="132">
        <v>803</v>
      </c>
      <c r="D10" s="131" t="s">
        <v>116</v>
      </c>
      <c r="E10" s="133">
        <v>37.71</v>
      </c>
      <c r="F10" s="133">
        <v>405.90666899999997</v>
      </c>
      <c r="G10" s="133">
        <v>18.829999999999998</v>
      </c>
      <c r="H10" s="133">
        <v>19.260000000000002</v>
      </c>
      <c r="I10" s="124">
        <f t="shared" si="2"/>
        <v>443.99666899999994</v>
      </c>
      <c r="J10" s="124">
        <f t="shared" si="1"/>
        <v>488.3963359</v>
      </c>
    </row>
    <row r="11" spans="1:10" ht="16.5" x14ac:dyDescent="0.2">
      <c r="A11" s="131">
        <v>10</v>
      </c>
      <c r="B11" s="132" t="s">
        <v>74</v>
      </c>
      <c r="C11" s="132">
        <v>904</v>
      </c>
      <c r="D11" s="131" t="s">
        <v>116</v>
      </c>
      <c r="E11" s="133">
        <v>37.71</v>
      </c>
      <c r="F11" s="133">
        <v>405.90666899999997</v>
      </c>
      <c r="G11" s="133">
        <v>18.829999999999998</v>
      </c>
      <c r="H11" s="133">
        <v>19.260000000000002</v>
      </c>
      <c r="I11" s="124">
        <f t="shared" si="2"/>
        <v>443.99666899999994</v>
      </c>
      <c r="J11" s="124">
        <f t="shared" si="1"/>
        <v>488.3963359</v>
      </c>
    </row>
    <row r="12" spans="1:10" ht="16.5" x14ac:dyDescent="0.2">
      <c r="A12" s="131">
        <v>11</v>
      </c>
      <c r="B12" s="132" t="s">
        <v>76</v>
      </c>
      <c r="C12" s="132">
        <v>1101</v>
      </c>
      <c r="D12" s="131" t="s">
        <v>116</v>
      </c>
      <c r="E12" s="133">
        <v>38.79</v>
      </c>
      <c r="F12" s="133">
        <v>417.53168099999999</v>
      </c>
      <c r="G12" s="133">
        <v>19.260000000000002</v>
      </c>
      <c r="H12" s="133">
        <v>23.68</v>
      </c>
      <c r="I12" s="124">
        <f t="shared" si="2"/>
        <v>460.47168099999999</v>
      </c>
      <c r="J12" s="124">
        <f t="shared" si="1"/>
        <v>506.51884910000001</v>
      </c>
    </row>
    <row r="13" spans="1:10" ht="16.5" x14ac:dyDescent="0.2">
      <c r="A13" s="131">
        <v>12</v>
      </c>
      <c r="B13" s="132" t="s">
        <v>76</v>
      </c>
      <c r="C13" s="132">
        <v>1103</v>
      </c>
      <c r="D13" s="131" t="s">
        <v>116</v>
      </c>
      <c r="E13" s="133">
        <v>37.71</v>
      </c>
      <c r="F13" s="133">
        <v>405.90666899999997</v>
      </c>
      <c r="G13" s="133">
        <v>18.829999999999998</v>
      </c>
      <c r="H13" s="133">
        <v>19.260000000000002</v>
      </c>
      <c r="I13" s="124">
        <f t="shared" si="2"/>
        <v>443.99666899999994</v>
      </c>
      <c r="J13" s="124">
        <f t="shared" si="1"/>
        <v>488.3963359</v>
      </c>
    </row>
    <row r="14" spans="1:10" ht="16.5" x14ac:dyDescent="0.2">
      <c r="A14" s="131">
        <v>13</v>
      </c>
      <c r="B14" s="132" t="s">
        <v>80</v>
      </c>
      <c r="C14" s="132">
        <v>1202</v>
      </c>
      <c r="D14" s="131" t="s">
        <v>116</v>
      </c>
      <c r="E14" s="133">
        <v>37.71</v>
      </c>
      <c r="F14" s="133">
        <v>405.90666899999997</v>
      </c>
      <c r="G14" s="133">
        <v>18.829999999999998</v>
      </c>
      <c r="H14" s="133">
        <v>23.68</v>
      </c>
      <c r="I14" s="124">
        <f t="shared" si="2"/>
        <v>448.41666899999996</v>
      </c>
      <c r="J14" s="124">
        <f t="shared" si="1"/>
        <v>493.25833590000002</v>
      </c>
    </row>
    <row r="15" spans="1:10" ht="16.5" x14ac:dyDescent="0.2">
      <c r="A15" s="131">
        <v>14</v>
      </c>
      <c r="B15" s="132" t="s">
        <v>80</v>
      </c>
      <c r="C15" s="132">
        <v>1203</v>
      </c>
      <c r="D15" s="131" t="s">
        <v>116</v>
      </c>
      <c r="E15" s="133">
        <v>37.71</v>
      </c>
      <c r="F15" s="133">
        <v>405.90666899999997</v>
      </c>
      <c r="G15" s="133">
        <v>18.829999999999998</v>
      </c>
      <c r="H15" s="133">
        <v>19.260000000000002</v>
      </c>
      <c r="I15" s="124">
        <f t="shared" si="2"/>
        <v>443.99666899999994</v>
      </c>
      <c r="J15" s="124">
        <f t="shared" si="1"/>
        <v>488.3963359</v>
      </c>
    </row>
    <row r="16" spans="1:10" ht="16.5" x14ac:dyDescent="0.2">
      <c r="A16" s="131">
        <v>15</v>
      </c>
      <c r="B16" s="132" t="s">
        <v>82</v>
      </c>
      <c r="C16" s="132">
        <v>1402</v>
      </c>
      <c r="D16" s="131" t="s">
        <v>116</v>
      </c>
      <c r="E16" s="133">
        <v>37.71</v>
      </c>
      <c r="F16" s="133">
        <v>405.90666899999997</v>
      </c>
      <c r="G16" s="133">
        <v>18.829999999999998</v>
      </c>
      <c r="H16" s="133">
        <v>23.68</v>
      </c>
      <c r="I16" s="124">
        <f t="shared" si="2"/>
        <v>448.41666899999996</v>
      </c>
      <c r="J16" s="124">
        <f t="shared" si="1"/>
        <v>493.25833590000002</v>
      </c>
    </row>
    <row r="17" spans="1:10" ht="16.5" x14ac:dyDescent="0.2">
      <c r="A17" s="131">
        <v>16</v>
      </c>
      <c r="B17" s="132" t="s">
        <v>82</v>
      </c>
      <c r="C17" s="132">
        <v>1410</v>
      </c>
      <c r="D17" s="131" t="s">
        <v>116</v>
      </c>
      <c r="E17" s="133">
        <v>37.71</v>
      </c>
      <c r="F17" s="133">
        <v>405.90666899999997</v>
      </c>
      <c r="G17" s="133">
        <v>18.829999999999998</v>
      </c>
      <c r="H17" s="133">
        <v>20.45</v>
      </c>
      <c r="I17" s="124">
        <f t="shared" si="2"/>
        <v>445.18666899999994</v>
      </c>
      <c r="J17" s="124">
        <f t="shared" si="1"/>
        <v>489.70533589999997</v>
      </c>
    </row>
    <row r="18" spans="1:10" ht="16.5" x14ac:dyDescent="0.2">
      <c r="A18" s="131">
        <v>17</v>
      </c>
      <c r="B18" s="132" t="s">
        <v>82</v>
      </c>
      <c r="C18" s="132">
        <v>1411</v>
      </c>
      <c r="D18" s="131" t="s">
        <v>116</v>
      </c>
      <c r="E18" s="133">
        <v>37.71</v>
      </c>
      <c r="F18" s="133">
        <v>405.90666899999997</v>
      </c>
      <c r="G18" s="133">
        <v>18.829999999999998</v>
      </c>
      <c r="H18" s="133">
        <v>24.86</v>
      </c>
      <c r="I18" s="124">
        <f t="shared" si="2"/>
        <v>449.59666899999996</v>
      </c>
      <c r="J18" s="124">
        <f t="shared" si="1"/>
        <v>494.55633590000002</v>
      </c>
    </row>
    <row r="19" spans="1:10" ht="16.5" x14ac:dyDescent="0.2">
      <c r="A19" s="131">
        <v>18</v>
      </c>
      <c r="B19" s="132" t="s">
        <v>82</v>
      </c>
      <c r="C19" s="132">
        <v>1412</v>
      </c>
      <c r="D19" s="131" t="s">
        <v>116</v>
      </c>
      <c r="E19" s="133">
        <v>38.79</v>
      </c>
      <c r="F19" s="133">
        <v>417.53168099999999</v>
      </c>
      <c r="G19" s="133">
        <v>19.260000000000002</v>
      </c>
      <c r="H19" s="133">
        <v>15.39</v>
      </c>
      <c r="I19" s="124">
        <f t="shared" si="2"/>
        <v>452.18168099999997</v>
      </c>
      <c r="J19" s="124">
        <f t="shared" si="1"/>
        <v>497.39984909999998</v>
      </c>
    </row>
    <row r="20" spans="1:10" ht="16.5" x14ac:dyDescent="0.3">
      <c r="A20" s="153" t="s">
        <v>30</v>
      </c>
      <c r="B20" s="153"/>
      <c r="C20" s="153"/>
      <c r="D20" s="153"/>
      <c r="E20" s="65">
        <f>SUM(E2:E19)</f>
        <v>682.25</v>
      </c>
      <c r="F20" s="65">
        <f t="shared" ref="F20:J20" si="3">SUM(F2:F19)</f>
        <v>7343.6707749999996</v>
      </c>
      <c r="G20" s="65">
        <f t="shared" si="3"/>
        <v>340.65999999999985</v>
      </c>
      <c r="H20" s="65">
        <f t="shared" si="3"/>
        <v>363.40999999999997</v>
      </c>
      <c r="I20" s="65">
        <f t="shared" si="3"/>
        <v>8047.7407750000002</v>
      </c>
      <c r="J20" s="65">
        <f t="shared" si="3"/>
        <v>8852.5148525000004</v>
      </c>
    </row>
  </sheetData>
  <mergeCells count="1">
    <mergeCell ref="A20: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C14" sqref="C14"/>
    </sheetView>
  </sheetViews>
  <sheetFormatPr defaultColWidth="9.125" defaultRowHeight="14.25" x14ac:dyDescent="0.2"/>
  <cols>
    <col min="1" max="1" width="8.375" customWidth="1"/>
    <col min="2" max="2" width="9.125" style="34" bestFit="1" customWidth="1"/>
    <col min="3" max="3" width="14.25" style="34" bestFit="1" customWidth="1"/>
    <col min="4" max="4" width="13.875" style="34" customWidth="1"/>
    <col min="6" max="6" width="8.375" customWidth="1"/>
    <col min="7" max="7" width="10.125" style="34" customWidth="1"/>
    <col min="8" max="8" width="14.25" style="34" bestFit="1" customWidth="1"/>
    <col min="9" max="9" width="14.125" style="34" customWidth="1"/>
    <col min="10" max="10" width="13.5" bestFit="1" customWidth="1"/>
    <col min="18" max="18" width="14.25" bestFit="1" customWidth="1"/>
  </cols>
  <sheetData>
    <row r="1" spans="10:10" customFormat="1" x14ac:dyDescent="0.2"/>
    <row r="2" spans="10:10" customFormat="1" x14ac:dyDescent="0.2"/>
    <row r="3" spans="10:10" customFormat="1" x14ac:dyDescent="0.2"/>
    <row r="4" spans="10:10" customFormat="1" x14ac:dyDescent="0.2"/>
    <row r="5" spans="10:10" customFormat="1" x14ac:dyDescent="0.2">
      <c r="J5" s="113"/>
    </row>
    <row r="6" spans="10:10" customFormat="1" x14ac:dyDescent="0.2"/>
    <row r="7" spans="10:10" customFormat="1" x14ac:dyDescent="0.2"/>
    <row r="8" spans="10:10" customFormat="1" x14ac:dyDescent="0.2"/>
    <row r="9" spans="10:10" customFormat="1" x14ac:dyDescent="0.2"/>
    <row r="10" spans="10:10" customFormat="1" x14ac:dyDescent="0.2"/>
    <row r="11" spans="10:10" customFormat="1" x14ac:dyDescent="0.2"/>
    <row r="12" spans="10:10" customFormat="1" x14ac:dyDescent="0.2"/>
    <row r="13" spans="10:10" customFormat="1" x14ac:dyDescent="0.2"/>
    <row r="14" spans="10:10" customFormat="1" x14ac:dyDescent="0.2"/>
    <row r="15" spans="10:10" customFormat="1" x14ac:dyDescent="0.2"/>
    <row r="16" spans="10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</sheetData>
  <phoneticPr fontId="2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97C4-B6C6-4D65-B9AF-24B028282048}">
  <dimension ref="A1:H6"/>
  <sheetViews>
    <sheetView workbookViewId="0">
      <selection activeCell="E22" sqref="E22"/>
    </sheetView>
  </sheetViews>
  <sheetFormatPr defaultRowHeight="14.25" x14ac:dyDescent="0.2"/>
  <cols>
    <col min="1" max="1" width="4.625" customWidth="1"/>
    <col min="2" max="2" width="15.875" style="66" bestFit="1" customWidth="1"/>
    <col min="3" max="3" width="16.625" style="66" customWidth="1"/>
    <col min="4" max="4" width="11.5" bestFit="1" customWidth="1"/>
    <col min="5" max="5" width="10.125" style="34" bestFit="1" customWidth="1"/>
    <col min="6" max="6" width="12.125" style="34" bestFit="1" customWidth="1"/>
    <col min="7" max="7" width="12.75" style="34" bestFit="1" customWidth="1"/>
  </cols>
  <sheetData>
    <row r="1" spans="1:8" s="84" customFormat="1" ht="33" x14ac:dyDescent="0.2">
      <c r="A1" s="96" t="s">
        <v>26</v>
      </c>
      <c r="B1" s="96" t="s">
        <v>55</v>
      </c>
      <c r="C1" s="96" t="s">
        <v>56</v>
      </c>
      <c r="D1" s="96" t="s">
        <v>57</v>
      </c>
      <c r="E1" s="97" t="s">
        <v>47</v>
      </c>
      <c r="F1" s="97" t="s">
        <v>64</v>
      </c>
      <c r="G1" s="97" t="s">
        <v>58</v>
      </c>
      <c r="H1" s="94"/>
    </row>
    <row r="2" spans="1:8" ht="16.5" x14ac:dyDescent="0.2">
      <c r="A2" s="98">
        <v>1</v>
      </c>
      <c r="B2" s="99"/>
      <c r="C2" s="99"/>
      <c r="D2" s="100"/>
      <c r="E2" s="101"/>
      <c r="F2" s="101"/>
      <c r="G2" s="101" t="e">
        <f>F2/E2</f>
        <v>#DIV/0!</v>
      </c>
      <c r="H2" s="95"/>
    </row>
    <row r="3" spans="1:8" ht="16.5" x14ac:dyDescent="0.2">
      <c r="A3" s="98">
        <v>2</v>
      </c>
      <c r="B3" s="99"/>
      <c r="C3" s="99"/>
      <c r="D3" s="100"/>
      <c r="E3" s="101"/>
      <c r="F3" s="101"/>
      <c r="G3" s="101" t="e">
        <f>F3/E3</f>
        <v>#DIV/0!</v>
      </c>
      <c r="H3" s="95"/>
    </row>
    <row r="4" spans="1:8" ht="16.5" x14ac:dyDescent="0.2">
      <c r="A4" s="98">
        <v>3</v>
      </c>
      <c r="B4" s="99"/>
      <c r="C4" s="99"/>
      <c r="D4" s="100"/>
      <c r="E4" s="101"/>
      <c r="F4" s="101"/>
      <c r="G4" s="101" t="e">
        <f>F4/E4</f>
        <v>#DIV/0!</v>
      </c>
      <c r="H4" s="95"/>
    </row>
    <row r="5" spans="1:8" ht="16.5" x14ac:dyDescent="0.2">
      <c r="A5" s="98">
        <v>4</v>
      </c>
      <c r="B5" s="99"/>
      <c r="C5" s="99"/>
      <c r="D5" s="100"/>
      <c r="E5" s="101"/>
      <c r="F5" s="101"/>
      <c r="G5" s="101" t="e">
        <f>F5/E5</f>
        <v>#DIV/0!</v>
      </c>
      <c r="H5" s="95"/>
    </row>
    <row r="6" spans="1:8" ht="16.5" x14ac:dyDescent="0.2">
      <c r="A6" s="98">
        <v>5</v>
      </c>
      <c r="B6" s="99"/>
      <c r="C6" s="99"/>
      <c r="D6" s="100"/>
      <c r="E6" s="101"/>
      <c r="F6" s="101"/>
      <c r="G6" s="101" t="e">
        <f>F6/E6</f>
        <v>#DIV/0!</v>
      </c>
      <c r="H6" s="9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1"/>
  <sheetViews>
    <sheetView zoomScaleNormal="100" workbookViewId="0">
      <selection activeCell="H23" sqref="H23"/>
    </sheetView>
  </sheetViews>
  <sheetFormatPr defaultColWidth="12.625" defaultRowHeight="15" customHeight="1" x14ac:dyDescent="0.3"/>
  <cols>
    <col min="1" max="1" width="5.5" style="108" bestFit="1" customWidth="1"/>
    <col min="2" max="2" width="8.625" style="103" bestFit="1" customWidth="1"/>
    <col min="3" max="3" width="29.125" style="103" bestFit="1" customWidth="1"/>
    <col min="4" max="4" width="11" style="105" bestFit="1" customWidth="1"/>
    <col min="5" max="5" width="11.875" style="103" bestFit="1" customWidth="1"/>
    <col min="6" max="6" width="12.125" style="106" bestFit="1" customWidth="1"/>
    <col min="7" max="7" width="6" style="103" bestFit="1" customWidth="1"/>
    <col min="8" max="8" width="15.375" style="103" bestFit="1" customWidth="1"/>
    <col min="9" max="15" width="7.625" style="103" customWidth="1"/>
    <col min="16" max="16384" width="12.625" style="103"/>
  </cols>
  <sheetData>
    <row r="1" spans="1:9" ht="16.5" x14ac:dyDescent="0.3">
      <c r="A1" s="140" t="s">
        <v>25</v>
      </c>
      <c r="B1" s="140"/>
      <c r="C1" s="140"/>
      <c r="D1" s="140"/>
      <c r="E1" s="140"/>
      <c r="F1" s="140"/>
      <c r="G1" s="102"/>
      <c r="H1" s="102"/>
    </row>
    <row r="2" spans="1:9" s="105" customFormat="1" ht="16.5" x14ac:dyDescent="0.2">
      <c r="A2" s="78" t="s">
        <v>26</v>
      </c>
      <c r="B2" s="78" t="s">
        <v>27</v>
      </c>
      <c r="C2" s="78" t="s">
        <v>61</v>
      </c>
      <c r="D2" s="78" t="s">
        <v>28</v>
      </c>
      <c r="E2" s="79" t="s">
        <v>29</v>
      </c>
      <c r="F2" s="80" t="s">
        <v>1</v>
      </c>
      <c r="G2" s="104"/>
      <c r="H2" s="104"/>
    </row>
    <row r="3" spans="1:9" ht="16.5" customHeight="1" x14ac:dyDescent="0.3">
      <c r="A3" s="72">
        <v>1</v>
      </c>
      <c r="B3" s="149" t="s">
        <v>97</v>
      </c>
      <c r="C3" s="143" t="s">
        <v>101</v>
      </c>
      <c r="D3" s="78" t="s">
        <v>98</v>
      </c>
      <c r="E3" s="73">
        <v>72000000</v>
      </c>
      <c r="F3" s="74">
        <f>E3</f>
        <v>72000000</v>
      </c>
      <c r="G3" s="102"/>
      <c r="H3" s="102"/>
    </row>
    <row r="4" spans="1:9" ht="16.5" customHeight="1" x14ac:dyDescent="0.3">
      <c r="A4" s="72">
        <v>2</v>
      </c>
      <c r="B4" s="150"/>
      <c r="C4" s="144"/>
      <c r="D4" s="78" t="s">
        <v>45</v>
      </c>
      <c r="E4" s="73">
        <v>6137800</v>
      </c>
      <c r="F4" s="74">
        <f>E4</f>
        <v>6137800</v>
      </c>
      <c r="G4" s="102"/>
      <c r="H4" s="102"/>
    </row>
    <row r="5" spans="1:9" ht="16.5" x14ac:dyDescent="0.3">
      <c r="A5" s="72">
        <v>3</v>
      </c>
      <c r="B5" s="147"/>
      <c r="C5" s="144"/>
      <c r="D5" s="142" t="s">
        <v>46</v>
      </c>
      <c r="E5" s="73">
        <v>30000</v>
      </c>
      <c r="F5" s="74">
        <f t="shared" ref="F5:F12" si="0">E5</f>
        <v>30000</v>
      </c>
      <c r="G5" s="102"/>
      <c r="H5" s="102"/>
    </row>
    <row r="6" spans="1:9" ht="16.5" x14ac:dyDescent="0.3">
      <c r="A6" s="72">
        <v>4</v>
      </c>
      <c r="B6" s="148"/>
      <c r="C6" s="145"/>
      <c r="D6" s="142"/>
      <c r="E6" s="73">
        <v>2740</v>
      </c>
      <c r="F6" s="74">
        <f t="shared" si="0"/>
        <v>2740</v>
      </c>
      <c r="G6" s="102"/>
      <c r="H6" s="102"/>
    </row>
    <row r="7" spans="1:9" ht="16.5" x14ac:dyDescent="0.3">
      <c r="A7" s="72">
        <v>5</v>
      </c>
      <c r="B7" s="146" t="s">
        <v>99</v>
      </c>
      <c r="C7" s="143" t="s">
        <v>100</v>
      </c>
      <c r="D7" s="78" t="s">
        <v>45</v>
      </c>
      <c r="E7" s="73">
        <v>500</v>
      </c>
      <c r="F7" s="74">
        <f t="shared" si="0"/>
        <v>500</v>
      </c>
      <c r="G7" s="102"/>
      <c r="H7" s="102"/>
    </row>
    <row r="8" spans="1:9" ht="16.5" x14ac:dyDescent="0.3">
      <c r="A8" s="72">
        <v>6</v>
      </c>
      <c r="B8" s="147"/>
      <c r="C8" s="144"/>
      <c r="D8" s="142" t="s">
        <v>46</v>
      </c>
      <c r="E8" s="73">
        <v>3100</v>
      </c>
      <c r="F8" s="74">
        <f t="shared" si="0"/>
        <v>3100</v>
      </c>
      <c r="G8" s="102"/>
      <c r="H8" s="102"/>
    </row>
    <row r="9" spans="1:9" ht="16.5" x14ac:dyDescent="0.3">
      <c r="A9" s="72">
        <v>7</v>
      </c>
      <c r="B9" s="148"/>
      <c r="C9" s="145"/>
      <c r="D9" s="142"/>
      <c r="E9" s="73">
        <v>100</v>
      </c>
      <c r="F9" s="74">
        <f t="shared" si="0"/>
        <v>100</v>
      </c>
      <c r="G9" s="102"/>
      <c r="H9" s="102"/>
    </row>
    <row r="10" spans="1:9" ht="16.5" x14ac:dyDescent="0.3">
      <c r="A10" s="72">
        <v>8</v>
      </c>
      <c r="B10" s="146" t="s">
        <v>99</v>
      </c>
      <c r="C10" s="143" t="s">
        <v>102</v>
      </c>
      <c r="D10" s="78" t="s">
        <v>45</v>
      </c>
      <c r="E10" s="73">
        <v>500</v>
      </c>
      <c r="F10" s="74">
        <f t="shared" si="0"/>
        <v>500</v>
      </c>
      <c r="G10" s="102"/>
      <c r="H10" s="102"/>
    </row>
    <row r="11" spans="1:9" ht="16.5" x14ac:dyDescent="0.3">
      <c r="A11" s="72">
        <v>9</v>
      </c>
      <c r="B11" s="147"/>
      <c r="C11" s="144"/>
      <c r="D11" s="142" t="s">
        <v>46</v>
      </c>
      <c r="E11" s="73">
        <v>1200</v>
      </c>
      <c r="F11" s="74">
        <f t="shared" si="0"/>
        <v>1200</v>
      </c>
      <c r="G11" s="102"/>
      <c r="H11" s="102"/>
    </row>
    <row r="12" spans="1:9" ht="16.5" x14ac:dyDescent="0.3">
      <c r="A12" s="72">
        <v>10</v>
      </c>
      <c r="B12" s="148"/>
      <c r="C12" s="145"/>
      <c r="D12" s="142"/>
      <c r="E12" s="73">
        <v>100</v>
      </c>
      <c r="F12" s="74">
        <f t="shared" si="0"/>
        <v>100</v>
      </c>
      <c r="G12" s="102"/>
      <c r="H12" s="102"/>
    </row>
    <row r="13" spans="1:9" ht="16.5" x14ac:dyDescent="0.3">
      <c r="A13" s="141" t="s">
        <v>43</v>
      </c>
      <c r="B13" s="141"/>
      <c r="C13" s="141"/>
      <c r="D13" s="141"/>
      <c r="E13" s="75">
        <f>SUM(E3:E12)</f>
        <v>78176040</v>
      </c>
      <c r="F13" s="76">
        <f>SUM(F3:F12)</f>
        <v>78176040</v>
      </c>
      <c r="H13" s="102"/>
      <c r="I13" s="102"/>
    </row>
    <row r="14" spans="1:9" ht="15.75" customHeight="1" x14ac:dyDescent="0.3">
      <c r="E14" s="102"/>
      <c r="F14" s="109"/>
      <c r="H14" s="102"/>
      <c r="I14" s="102"/>
    </row>
    <row r="15" spans="1:9" ht="15.75" customHeight="1" x14ac:dyDescent="0.3">
      <c r="E15" s="102"/>
      <c r="F15" s="109"/>
      <c r="H15" s="102"/>
      <c r="I15" s="102"/>
    </row>
    <row r="16" spans="1:9" ht="15.75" customHeight="1" x14ac:dyDescent="0.3">
      <c r="E16" s="102"/>
      <c r="F16" s="109"/>
      <c r="H16" s="102"/>
      <c r="I16" s="102"/>
    </row>
    <row r="17" spans="2:9" ht="15.75" customHeight="1" x14ac:dyDescent="0.3">
      <c r="E17" s="102"/>
      <c r="F17" s="109"/>
      <c r="H17" s="102"/>
      <c r="I17" s="102"/>
    </row>
    <row r="18" spans="2:9" ht="15.75" customHeight="1" x14ac:dyDescent="0.3">
      <c r="B18" s="139" t="s">
        <v>62</v>
      </c>
      <c r="C18" s="139"/>
      <c r="D18" s="139"/>
      <c r="E18" s="109"/>
      <c r="F18" s="103"/>
      <c r="G18" s="102"/>
      <c r="H18" s="107"/>
    </row>
    <row r="19" spans="2:9" ht="15.75" customHeight="1" x14ac:dyDescent="0.3">
      <c r="B19" s="81" t="s">
        <v>26</v>
      </c>
      <c r="C19" s="82" t="s">
        <v>39</v>
      </c>
      <c r="D19" s="82" t="s">
        <v>59</v>
      </c>
      <c r="E19" s="109"/>
      <c r="F19" s="103"/>
      <c r="G19" s="102"/>
      <c r="H19" s="107"/>
    </row>
    <row r="20" spans="2:9" ht="15.75" customHeight="1" x14ac:dyDescent="0.3">
      <c r="B20" s="85">
        <v>1</v>
      </c>
      <c r="C20" s="85" t="s">
        <v>95</v>
      </c>
      <c r="D20" s="80">
        <v>5000000</v>
      </c>
      <c r="E20" s="102"/>
      <c r="F20" s="109"/>
      <c r="H20" s="102"/>
      <c r="I20" s="102"/>
    </row>
    <row r="21" spans="2:9" ht="15.75" customHeight="1" x14ac:dyDescent="0.3">
      <c r="B21" s="137" t="s">
        <v>43</v>
      </c>
      <c r="C21" s="138"/>
      <c r="D21" s="110">
        <f>SUM(D20:D20)</f>
        <v>5000000</v>
      </c>
      <c r="E21" s="102"/>
      <c r="F21" s="109"/>
      <c r="H21" s="102"/>
      <c r="I21" s="102"/>
    </row>
    <row r="22" spans="2:9" ht="15.75" customHeight="1" x14ac:dyDescent="0.3">
      <c r="E22" s="102"/>
      <c r="F22" s="109"/>
      <c r="H22" s="102"/>
      <c r="I22" s="102"/>
    </row>
    <row r="23" spans="2:9" ht="15.75" customHeight="1" x14ac:dyDescent="0.3">
      <c r="E23" s="102"/>
      <c r="F23" s="109"/>
      <c r="H23" s="102"/>
      <c r="I23" s="102"/>
    </row>
    <row r="24" spans="2:9" ht="15.75" customHeight="1" x14ac:dyDescent="0.3">
      <c r="E24" s="102"/>
      <c r="F24" s="109"/>
      <c r="H24" s="102"/>
      <c r="I24" s="102"/>
    </row>
    <row r="25" spans="2:9" ht="15.75" customHeight="1" x14ac:dyDescent="0.3">
      <c r="E25" s="102"/>
      <c r="F25" s="109"/>
      <c r="H25" s="102"/>
      <c r="I25" s="102"/>
    </row>
    <row r="26" spans="2:9" ht="15.75" customHeight="1" x14ac:dyDescent="0.3">
      <c r="E26" s="102"/>
      <c r="F26" s="109"/>
      <c r="H26" s="102"/>
      <c r="I26" s="102"/>
    </row>
    <row r="27" spans="2:9" ht="15.75" customHeight="1" x14ac:dyDescent="0.3">
      <c r="E27" s="102"/>
      <c r="F27" s="109"/>
      <c r="H27" s="102"/>
      <c r="I27" s="102"/>
    </row>
    <row r="28" spans="2:9" ht="15.75" customHeight="1" x14ac:dyDescent="0.3">
      <c r="E28" s="102"/>
      <c r="F28" s="109"/>
      <c r="H28" s="102"/>
      <c r="I28" s="102"/>
    </row>
    <row r="29" spans="2:9" ht="15.75" customHeight="1" x14ac:dyDescent="0.3">
      <c r="E29" s="102"/>
      <c r="F29" s="109"/>
      <c r="H29" s="102"/>
      <c r="I29" s="102"/>
    </row>
    <row r="30" spans="2:9" ht="15.75" customHeight="1" x14ac:dyDescent="0.3">
      <c r="E30" s="102"/>
      <c r="F30" s="109"/>
      <c r="H30" s="102"/>
      <c r="I30" s="102"/>
    </row>
    <row r="31" spans="2:9" ht="15.75" customHeight="1" x14ac:dyDescent="0.3">
      <c r="E31" s="102"/>
      <c r="F31" s="109"/>
      <c r="H31" s="102"/>
      <c r="I31" s="102"/>
    </row>
    <row r="32" spans="2:9" ht="15.75" customHeight="1" x14ac:dyDescent="0.3">
      <c r="E32" s="102"/>
      <c r="F32" s="109"/>
      <c r="H32" s="102"/>
      <c r="I32" s="102"/>
    </row>
    <row r="33" spans="5:9" ht="15.75" customHeight="1" x14ac:dyDescent="0.3">
      <c r="E33" s="102"/>
      <c r="F33" s="109"/>
      <c r="H33" s="102"/>
      <c r="I33" s="102"/>
    </row>
    <row r="34" spans="5:9" ht="15.75" customHeight="1" x14ac:dyDescent="0.3">
      <c r="E34" s="102"/>
      <c r="F34" s="109"/>
      <c r="H34" s="102"/>
      <c r="I34" s="102"/>
    </row>
    <row r="35" spans="5:9" ht="15.75" customHeight="1" x14ac:dyDescent="0.3">
      <c r="E35" s="102"/>
      <c r="F35" s="109"/>
      <c r="H35" s="102"/>
      <c r="I35" s="102"/>
    </row>
    <row r="36" spans="5:9" ht="15.75" customHeight="1" x14ac:dyDescent="0.3">
      <c r="E36" s="102"/>
      <c r="F36" s="109"/>
      <c r="H36" s="102"/>
      <c r="I36" s="102"/>
    </row>
    <row r="37" spans="5:9" ht="15.75" customHeight="1" x14ac:dyDescent="0.3">
      <c r="E37" s="102"/>
      <c r="F37" s="109"/>
      <c r="H37" s="102"/>
      <c r="I37" s="102"/>
    </row>
    <row r="38" spans="5:9" ht="15.75" customHeight="1" x14ac:dyDescent="0.3">
      <c r="E38" s="102"/>
      <c r="F38" s="109"/>
      <c r="H38" s="102"/>
      <c r="I38" s="102"/>
    </row>
    <row r="39" spans="5:9" ht="15.75" customHeight="1" x14ac:dyDescent="0.3">
      <c r="E39" s="102"/>
      <c r="F39" s="109"/>
      <c r="H39" s="102"/>
      <c r="I39" s="102"/>
    </row>
    <row r="40" spans="5:9" ht="15.75" customHeight="1" x14ac:dyDescent="0.3">
      <c r="E40" s="102"/>
      <c r="F40" s="109"/>
      <c r="H40" s="102"/>
      <c r="I40" s="102"/>
    </row>
    <row r="41" spans="5:9" ht="15.75" customHeight="1" x14ac:dyDescent="0.3">
      <c r="E41" s="102"/>
      <c r="F41" s="109"/>
      <c r="H41" s="102"/>
      <c r="I41" s="102"/>
    </row>
    <row r="42" spans="5:9" ht="15.75" customHeight="1" x14ac:dyDescent="0.3">
      <c r="E42" s="102"/>
      <c r="F42" s="109"/>
      <c r="H42" s="102"/>
      <c r="I42" s="102"/>
    </row>
    <row r="43" spans="5:9" ht="15.75" customHeight="1" x14ac:dyDescent="0.3">
      <c r="E43" s="102"/>
      <c r="F43" s="109"/>
      <c r="H43" s="102"/>
      <c r="I43" s="102"/>
    </row>
    <row r="44" spans="5:9" ht="15.75" customHeight="1" x14ac:dyDescent="0.3">
      <c r="E44" s="102"/>
      <c r="F44" s="109"/>
      <c r="H44" s="102"/>
      <c r="I44" s="102"/>
    </row>
    <row r="45" spans="5:9" ht="15.75" customHeight="1" x14ac:dyDescent="0.3">
      <c r="E45" s="102"/>
      <c r="F45" s="109"/>
      <c r="H45" s="102"/>
      <c r="I45" s="102"/>
    </row>
    <row r="46" spans="5:9" ht="15.75" customHeight="1" x14ac:dyDescent="0.3">
      <c r="E46" s="102"/>
      <c r="F46" s="109"/>
      <c r="H46" s="102"/>
      <c r="I46" s="102"/>
    </row>
    <row r="47" spans="5:9" ht="15.75" customHeight="1" x14ac:dyDescent="0.3">
      <c r="E47" s="102"/>
      <c r="F47" s="109"/>
      <c r="H47" s="102"/>
      <c r="I47" s="102"/>
    </row>
    <row r="48" spans="5:9" ht="15.75" customHeight="1" x14ac:dyDescent="0.3">
      <c r="E48" s="102"/>
      <c r="F48" s="109"/>
      <c r="H48" s="102"/>
      <c r="I48" s="102"/>
    </row>
    <row r="49" spans="5:9" ht="15.75" customHeight="1" x14ac:dyDescent="0.3">
      <c r="E49" s="102"/>
      <c r="F49" s="109"/>
      <c r="H49" s="102"/>
      <c r="I49" s="102"/>
    </row>
    <row r="50" spans="5:9" ht="15.75" customHeight="1" x14ac:dyDescent="0.3">
      <c r="E50" s="102"/>
      <c r="F50" s="109"/>
      <c r="H50" s="102"/>
      <c r="I50" s="102"/>
    </row>
    <row r="51" spans="5:9" ht="15.75" customHeight="1" x14ac:dyDescent="0.3">
      <c r="E51" s="102"/>
      <c r="F51" s="109"/>
      <c r="H51" s="102"/>
      <c r="I51" s="102"/>
    </row>
    <row r="52" spans="5:9" ht="15.75" customHeight="1" x14ac:dyDescent="0.3">
      <c r="E52" s="102"/>
      <c r="F52" s="109"/>
      <c r="H52" s="102"/>
      <c r="I52" s="102"/>
    </row>
    <row r="53" spans="5:9" ht="15.75" customHeight="1" x14ac:dyDescent="0.3">
      <c r="E53" s="102"/>
      <c r="F53" s="109"/>
      <c r="H53" s="102"/>
      <c r="I53" s="102"/>
    </row>
    <row r="54" spans="5:9" ht="15.75" customHeight="1" x14ac:dyDescent="0.3">
      <c r="E54" s="102"/>
      <c r="F54" s="109"/>
      <c r="H54" s="102"/>
      <c r="I54" s="102"/>
    </row>
    <row r="55" spans="5:9" ht="15.75" customHeight="1" x14ac:dyDescent="0.3">
      <c r="E55" s="102"/>
      <c r="F55" s="109"/>
      <c r="H55" s="102"/>
      <c r="I55" s="102"/>
    </row>
    <row r="56" spans="5:9" ht="15.75" customHeight="1" x14ac:dyDescent="0.3">
      <c r="E56" s="102"/>
      <c r="F56" s="109"/>
      <c r="H56" s="102"/>
      <c r="I56" s="102"/>
    </row>
    <row r="57" spans="5:9" ht="15.75" customHeight="1" x14ac:dyDescent="0.3">
      <c r="E57" s="102"/>
      <c r="F57" s="109"/>
      <c r="H57" s="102"/>
      <c r="I57" s="102"/>
    </row>
    <row r="58" spans="5:9" ht="15.75" customHeight="1" x14ac:dyDescent="0.3">
      <c r="E58" s="102"/>
      <c r="F58" s="109"/>
      <c r="H58" s="102"/>
      <c r="I58" s="102"/>
    </row>
    <row r="59" spans="5:9" ht="15.75" customHeight="1" x14ac:dyDescent="0.3">
      <c r="E59" s="102"/>
      <c r="F59" s="109"/>
      <c r="H59" s="102"/>
      <c r="I59" s="102"/>
    </row>
    <row r="60" spans="5:9" ht="15.75" customHeight="1" x14ac:dyDescent="0.3">
      <c r="E60" s="102"/>
      <c r="F60" s="109"/>
      <c r="H60" s="102"/>
      <c r="I60" s="102"/>
    </row>
    <row r="61" spans="5:9" ht="15.75" customHeight="1" x14ac:dyDescent="0.3">
      <c r="E61" s="102"/>
      <c r="F61" s="109"/>
      <c r="H61" s="102"/>
      <c r="I61" s="102"/>
    </row>
    <row r="62" spans="5:9" ht="15.75" customHeight="1" x14ac:dyDescent="0.3">
      <c r="E62" s="102"/>
      <c r="F62" s="109"/>
      <c r="H62" s="102"/>
      <c r="I62" s="102"/>
    </row>
    <row r="63" spans="5:9" ht="15.75" customHeight="1" x14ac:dyDescent="0.3">
      <c r="E63" s="102"/>
      <c r="F63" s="109"/>
      <c r="H63" s="102"/>
      <c r="I63" s="102"/>
    </row>
    <row r="64" spans="5:9" ht="15.75" customHeight="1" x14ac:dyDescent="0.3">
      <c r="E64" s="102"/>
      <c r="F64" s="109"/>
      <c r="H64" s="102"/>
      <c r="I64" s="102"/>
    </row>
    <row r="65" spans="5:9" ht="15.75" customHeight="1" x14ac:dyDescent="0.3">
      <c r="E65" s="102"/>
      <c r="F65" s="109"/>
      <c r="H65" s="102"/>
      <c r="I65" s="102"/>
    </row>
    <row r="66" spans="5:9" ht="15.75" customHeight="1" x14ac:dyDescent="0.3">
      <c r="E66" s="102"/>
      <c r="F66" s="109"/>
      <c r="H66" s="102"/>
      <c r="I66" s="102"/>
    </row>
    <row r="67" spans="5:9" ht="15.75" customHeight="1" x14ac:dyDescent="0.3">
      <c r="E67" s="102"/>
      <c r="F67" s="109"/>
      <c r="H67" s="102"/>
      <c r="I67" s="102"/>
    </row>
    <row r="68" spans="5:9" ht="15.75" customHeight="1" x14ac:dyDescent="0.3">
      <c r="E68" s="102"/>
      <c r="F68" s="109"/>
      <c r="H68" s="102"/>
      <c r="I68" s="102"/>
    </row>
    <row r="69" spans="5:9" ht="15.75" customHeight="1" x14ac:dyDescent="0.3">
      <c r="E69" s="102"/>
      <c r="F69" s="109"/>
      <c r="H69" s="102"/>
      <c r="I69" s="102"/>
    </row>
    <row r="70" spans="5:9" ht="15.75" customHeight="1" x14ac:dyDescent="0.3">
      <c r="E70" s="102"/>
      <c r="F70" s="109"/>
      <c r="H70" s="102"/>
      <c r="I70" s="102"/>
    </row>
    <row r="71" spans="5:9" ht="15.75" customHeight="1" x14ac:dyDescent="0.3">
      <c r="E71" s="102"/>
      <c r="F71" s="109"/>
      <c r="H71" s="102"/>
      <c r="I71" s="102"/>
    </row>
    <row r="72" spans="5:9" ht="15.75" customHeight="1" x14ac:dyDescent="0.3">
      <c r="E72" s="102"/>
      <c r="F72" s="109"/>
      <c r="H72" s="102"/>
      <c r="I72" s="102"/>
    </row>
    <row r="73" spans="5:9" ht="15.75" customHeight="1" x14ac:dyDescent="0.3">
      <c r="E73" s="102"/>
      <c r="F73" s="109"/>
      <c r="H73" s="102"/>
      <c r="I73" s="102"/>
    </row>
    <row r="74" spans="5:9" ht="15.75" customHeight="1" x14ac:dyDescent="0.3">
      <c r="E74" s="102"/>
      <c r="F74" s="109"/>
      <c r="H74" s="102"/>
      <c r="I74" s="102"/>
    </row>
    <row r="75" spans="5:9" ht="15.75" customHeight="1" x14ac:dyDescent="0.3">
      <c r="E75" s="102"/>
      <c r="F75" s="109"/>
      <c r="H75" s="102"/>
      <c r="I75" s="102"/>
    </row>
    <row r="76" spans="5:9" ht="15.75" customHeight="1" x14ac:dyDescent="0.3">
      <c r="E76" s="102"/>
      <c r="F76" s="109"/>
      <c r="H76" s="102"/>
      <c r="I76" s="102"/>
    </row>
    <row r="77" spans="5:9" ht="15.75" customHeight="1" x14ac:dyDescent="0.3">
      <c r="E77" s="102"/>
      <c r="F77" s="109"/>
      <c r="H77" s="102"/>
      <c r="I77" s="102"/>
    </row>
    <row r="78" spans="5:9" ht="15.75" customHeight="1" x14ac:dyDescent="0.3">
      <c r="E78" s="102"/>
      <c r="F78" s="109"/>
      <c r="H78" s="102"/>
      <c r="I78" s="102"/>
    </row>
    <row r="79" spans="5:9" ht="15.75" customHeight="1" x14ac:dyDescent="0.3">
      <c r="E79" s="102"/>
      <c r="F79" s="109"/>
      <c r="H79" s="102"/>
      <c r="I79" s="102"/>
    </row>
    <row r="80" spans="5:9" ht="15.75" customHeight="1" x14ac:dyDescent="0.3">
      <c r="E80" s="102"/>
      <c r="F80" s="109"/>
      <c r="H80" s="102"/>
      <c r="I80" s="102"/>
    </row>
    <row r="81" spans="5:9" ht="15.75" customHeight="1" x14ac:dyDescent="0.3">
      <c r="E81" s="102"/>
      <c r="F81" s="109"/>
      <c r="H81" s="102"/>
      <c r="I81" s="102"/>
    </row>
    <row r="82" spans="5:9" ht="15.75" customHeight="1" x14ac:dyDescent="0.3">
      <c r="E82" s="102"/>
      <c r="F82" s="109"/>
      <c r="H82" s="102"/>
      <c r="I82" s="102"/>
    </row>
    <row r="83" spans="5:9" ht="15.75" customHeight="1" x14ac:dyDescent="0.3">
      <c r="E83" s="102"/>
      <c r="F83" s="109"/>
      <c r="H83" s="102"/>
      <c r="I83" s="102"/>
    </row>
    <row r="84" spans="5:9" ht="15.75" customHeight="1" x14ac:dyDescent="0.3">
      <c r="E84" s="102"/>
      <c r="F84" s="109"/>
      <c r="H84" s="102"/>
      <c r="I84" s="102"/>
    </row>
    <row r="85" spans="5:9" ht="15.75" customHeight="1" x14ac:dyDescent="0.3">
      <c r="E85" s="102"/>
      <c r="F85" s="109"/>
      <c r="H85" s="102"/>
      <c r="I85" s="102"/>
    </row>
    <row r="86" spans="5:9" ht="15.75" customHeight="1" x14ac:dyDescent="0.3">
      <c r="E86" s="102"/>
      <c r="F86" s="109"/>
      <c r="H86" s="102"/>
      <c r="I86" s="102"/>
    </row>
    <row r="87" spans="5:9" ht="15.75" customHeight="1" x14ac:dyDescent="0.3">
      <c r="E87" s="102"/>
      <c r="F87" s="109"/>
      <c r="H87" s="102"/>
      <c r="I87" s="102"/>
    </row>
    <row r="88" spans="5:9" ht="15.75" customHeight="1" x14ac:dyDescent="0.3">
      <c r="E88" s="102"/>
      <c r="F88" s="109"/>
      <c r="H88" s="102"/>
      <c r="I88" s="102"/>
    </row>
    <row r="89" spans="5:9" ht="15.75" customHeight="1" x14ac:dyDescent="0.3">
      <c r="E89" s="102"/>
      <c r="F89" s="109"/>
      <c r="H89" s="102"/>
      <c r="I89" s="102"/>
    </row>
    <row r="90" spans="5:9" ht="15.75" customHeight="1" x14ac:dyDescent="0.3">
      <c r="E90" s="102"/>
      <c r="F90" s="109"/>
      <c r="H90" s="102"/>
      <c r="I90" s="102"/>
    </row>
    <row r="91" spans="5:9" ht="15.75" customHeight="1" x14ac:dyDescent="0.3">
      <c r="E91" s="102"/>
      <c r="F91" s="109"/>
      <c r="H91" s="102"/>
      <c r="I91" s="102"/>
    </row>
    <row r="92" spans="5:9" ht="15.75" customHeight="1" x14ac:dyDescent="0.3">
      <c r="E92" s="102"/>
      <c r="F92" s="109"/>
      <c r="H92" s="102"/>
      <c r="I92" s="102"/>
    </row>
    <row r="93" spans="5:9" ht="15.75" customHeight="1" x14ac:dyDescent="0.3">
      <c r="E93" s="102"/>
      <c r="F93" s="109"/>
      <c r="H93" s="102"/>
      <c r="I93" s="102"/>
    </row>
    <row r="94" spans="5:9" ht="15.75" customHeight="1" x14ac:dyDescent="0.3">
      <c r="E94" s="102"/>
      <c r="F94" s="109"/>
      <c r="H94" s="102"/>
      <c r="I94" s="102"/>
    </row>
    <row r="95" spans="5:9" ht="15.75" customHeight="1" x14ac:dyDescent="0.3">
      <c r="E95" s="102"/>
      <c r="F95" s="109"/>
      <c r="H95" s="102"/>
      <c r="I95" s="102"/>
    </row>
    <row r="96" spans="5:9" ht="15.75" customHeight="1" x14ac:dyDescent="0.3">
      <c r="E96" s="102"/>
      <c r="F96" s="109"/>
      <c r="H96" s="102"/>
      <c r="I96" s="102"/>
    </row>
    <row r="97" spans="5:9" ht="15.75" customHeight="1" x14ac:dyDescent="0.3">
      <c r="E97" s="102"/>
      <c r="F97" s="109"/>
      <c r="H97" s="102"/>
      <c r="I97" s="102"/>
    </row>
    <row r="98" spans="5:9" ht="15.75" customHeight="1" x14ac:dyDescent="0.3">
      <c r="E98" s="102"/>
      <c r="F98" s="109"/>
      <c r="H98" s="102"/>
      <c r="I98" s="102"/>
    </row>
    <row r="99" spans="5:9" ht="15.75" customHeight="1" x14ac:dyDescent="0.3">
      <c r="E99" s="102"/>
      <c r="F99" s="109"/>
      <c r="H99" s="102"/>
      <c r="I99" s="102"/>
    </row>
    <row r="100" spans="5:9" ht="15.75" customHeight="1" x14ac:dyDescent="0.3">
      <c r="E100" s="102"/>
      <c r="F100" s="109"/>
      <c r="H100" s="102"/>
      <c r="I100" s="102"/>
    </row>
    <row r="101" spans="5:9" ht="15.75" customHeight="1" x14ac:dyDescent="0.3">
      <c r="E101" s="102"/>
      <c r="F101" s="109"/>
      <c r="H101" s="102"/>
      <c r="I101" s="102"/>
    </row>
    <row r="102" spans="5:9" ht="15.75" customHeight="1" x14ac:dyDescent="0.3">
      <c r="E102" s="102"/>
      <c r="F102" s="109"/>
      <c r="H102" s="102"/>
      <c r="I102" s="102"/>
    </row>
    <row r="103" spans="5:9" ht="15.75" customHeight="1" x14ac:dyDescent="0.3">
      <c r="E103" s="102"/>
      <c r="F103" s="109"/>
      <c r="H103" s="102"/>
      <c r="I103" s="102"/>
    </row>
    <row r="104" spans="5:9" ht="15.75" customHeight="1" x14ac:dyDescent="0.3">
      <c r="E104" s="102"/>
      <c r="F104" s="109"/>
      <c r="H104" s="102"/>
      <c r="I104" s="102"/>
    </row>
    <row r="105" spans="5:9" ht="15.75" customHeight="1" x14ac:dyDescent="0.3">
      <c r="E105" s="102"/>
      <c r="F105" s="109"/>
      <c r="H105" s="102"/>
      <c r="I105" s="102"/>
    </row>
    <row r="106" spans="5:9" ht="15.75" customHeight="1" x14ac:dyDescent="0.3">
      <c r="E106" s="102"/>
      <c r="F106" s="109"/>
      <c r="H106" s="102"/>
      <c r="I106" s="102"/>
    </row>
    <row r="107" spans="5:9" ht="15.75" customHeight="1" x14ac:dyDescent="0.3">
      <c r="E107" s="102"/>
      <c r="F107" s="109"/>
      <c r="H107" s="102"/>
      <c r="I107" s="102"/>
    </row>
    <row r="108" spans="5:9" ht="15.75" customHeight="1" x14ac:dyDescent="0.3">
      <c r="E108" s="102"/>
      <c r="F108" s="109"/>
      <c r="H108" s="102"/>
      <c r="I108" s="102"/>
    </row>
    <row r="109" spans="5:9" ht="15.75" customHeight="1" x14ac:dyDescent="0.3">
      <c r="E109" s="102"/>
      <c r="F109" s="109"/>
      <c r="H109" s="102"/>
      <c r="I109" s="102"/>
    </row>
    <row r="110" spans="5:9" ht="15.75" customHeight="1" x14ac:dyDescent="0.3">
      <c r="E110" s="102"/>
      <c r="F110" s="109"/>
      <c r="H110" s="102"/>
      <c r="I110" s="102"/>
    </row>
    <row r="111" spans="5:9" ht="15.75" customHeight="1" x14ac:dyDescent="0.3">
      <c r="E111" s="102"/>
      <c r="F111" s="109"/>
      <c r="H111" s="102"/>
      <c r="I111" s="102"/>
    </row>
    <row r="112" spans="5:9" ht="15.75" customHeight="1" x14ac:dyDescent="0.3">
      <c r="E112" s="102"/>
      <c r="F112" s="109"/>
      <c r="H112" s="102"/>
      <c r="I112" s="102"/>
    </row>
    <row r="113" spans="5:9" ht="15.75" customHeight="1" x14ac:dyDescent="0.3">
      <c r="E113" s="102"/>
      <c r="F113" s="109"/>
      <c r="H113" s="102"/>
      <c r="I113" s="102"/>
    </row>
    <row r="114" spans="5:9" ht="15.75" customHeight="1" x14ac:dyDescent="0.3">
      <c r="E114" s="102"/>
      <c r="F114" s="109"/>
      <c r="H114" s="102"/>
      <c r="I114" s="102"/>
    </row>
    <row r="115" spans="5:9" ht="15.75" customHeight="1" x14ac:dyDescent="0.3">
      <c r="E115" s="102"/>
      <c r="F115" s="109"/>
      <c r="H115" s="102"/>
      <c r="I115" s="102"/>
    </row>
    <row r="116" spans="5:9" ht="15.75" customHeight="1" x14ac:dyDescent="0.3">
      <c r="E116" s="102"/>
      <c r="F116" s="109"/>
      <c r="H116" s="102"/>
      <c r="I116" s="102"/>
    </row>
    <row r="117" spans="5:9" ht="15.75" customHeight="1" x14ac:dyDescent="0.3">
      <c r="E117" s="102"/>
      <c r="F117" s="109"/>
      <c r="H117" s="102"/>
      <c r="I117" s="102"/>
    </row>
    <row r="118" spans="5:9" ht="15.75" customHeight="1" x14ac:dyDescent="0.3">
      <c r="E118" s="102"/>
      <c r="F118" s="109"/>
      <c r="H118" s="102"/>
      <c r="I118" s="102"/>
    </row>
    <row r="119" spans="5:9" ht="15.75" customHeight="1" x14ac:dyDescent="0.3">
      <c r="E119" s="102"/>
      <c r="F119" s="109"/>
      <c r="H119" s="102"/>
      <c r="I119" s="102"/>
    </row>
    <row r="120" spans="5:9" ht="15.75" customHeight="1" x14ac:dyDescent="0.3">
      <c r="E120" s="102"/>
      <c r="F120" s="109"/>
      <c r="H120" s="102"/>
      <c r="I120" s="102"/>
    </row>
    <row r="121" spans="5:9" ht="15.75" customHeight="1" x14ac:dyDescent="0.3">
      <c r="E121" s="102"/>
      <c r="F121" s="109"/>
      <c r="H121" s="102"/>
      <c r="I121" s="102"/>
    </row>
    <row r="122" spans="5:9" ht="15.75" customHeight="1" x14ac:dyDescent="0.3">
      <c r="E122" s="102"/>
      <c r="F122" s="109"/>
      <c r="H122" s="102"/>
      <c r="I122" s="102"/>
    </row>
    <row r="123" spans="5:9" ht="15.75" customHeight="1" x14ac:dyDescent="0.3">
      <c r="E123" s="102"/>
      <c r="F123" s="109"/>
      <c r="H123" s="102"/>
      <c r="I123" s="102"/>
    </row>
    <row r="124" spans="5:9" ht="15.75" customHeight="1" x14ac:dyDescent="0.3">
      <c r="E124" s="102"/>
      <c r="F124" s="109"/>
      <c r="H124" s="102"/>
      <c r="I124" s="102"/>
    </row>
    <row r="125" spans="5:9" ht="15.75" customHeight="1" x14ac:dyDescent="0.3">
      <c r="E125" s="102"/>
      <c r="F125" s="109"/>
      <c r="H125" s="102"/>
      <c r="I125" s="102"/>
    </row>
    <row r="126" spans="5:9" ht="15.75" customHeight="1" x14ac:dyDescent="0.3">
      <c r="E126" s="102"/>
      <c r="F126" s="109"/>
      <c r="H126" s="102"/>
      <c r="I126" s="102"/>
    </row>
    <row r="127" spans="5:9" ht="15.75" customHeight="1" x14ac:dyDescent="0.3">
      <c r="E127" s="102"/>
      <c r="F127" s="109"/>
      <c r="H127" s="102"/>
      <c r="I127" s="102"/>
    </row>
    <row r="128" spans="5:9" ht="15.75" customHeight="1" x14ac:dyDescent="0.3">
      <c r="E128" s="102"/>
      <c r="F128" s="109"/>
      <c r="H128" s="102"/>
      <c r="I128" s="102"/>
    </row>
    <row r="129" spans="5:9" ht="15.75" customHeight="1" x14ac:dyDescent="0.3">
      <c r="E129" s="102"/>
      <c r="F129" s="109"/>
      <c r="H129" s="102"/>
      <c r="I129" s="102"/>
    </row>
    <row r="130" spans="5:9" ht="15.75" customHeight="1" x14ac:dyDescent="0.3">
      <c r="E130" s="102"/>
      <c r="F130" s="109"/>
      <c r="H130" s="102"/>
      <c r="I130" s="102"/>
    </row>
    <row r="131" spans="5:9" ht="15.75" customHeight="1" x14ac:dyDescent="0.3">
      <c r="E131" s="102"/>
      <c r="F131" s="109"/>
      <c r="H131" s="102"/>
      <c r="I131" s="102"/>
    </row>
    <row r="132" spans="5:9" ht="15.75" customHeight="1" x14ac:dyDescent="0.3">
      <c r="E132" s="102"/>
      <c r="F132" s="109"/>
      <c r="H132" s="102"/>
      <c r="I132" s="102"/>
    </row>
    <row r="133" spans="5:9" ht="15.75" customHeight="1" x14ac:dyDescent="0.3">
      <c r="E133" s="102"/>
      <c r="F133" s="109"/>
      <c r="H133" s="102"/>
      <c r="I133" s="102"/>
    </row>
    <row r="134" spans="5:9" ht="15.75" customHeight="1" x14ac:dyDescent="0.3">
      <c r="E134" s="102"/>
      <c r="F134" s="109"/>
      <c r="H134" s="102"/>
      <c r="I134" s="102"/>
    </row>
    <row r="135" spans="5:9" ht="15.75" customHeight="1" x14ac:dyDescent="0.3">
      <c r="E135" s="102"/>
      <c r="F135" s="109"/>
      <c r="H135" s="102"/>
      <c r="I135" s="102"/>
    </row>
    <row r="136" spans="5:9" ht="15.75" customHeight="1" x14ac:dyDescent="0.3">
      <c r="E136" s="102"/>
      <c r="F136" s="109"/>
      <c r="H136" s="102"/>
      <c r="I136" s="102"/>
    </row>
    <row r="137" spans="5:9" ht="15.75" customHeight="1" x14ac:dyDescent="0.3">
      <c r="E137" s="102"/>
      <c r="F137" s="109"/>
      <c r="H137" s="102"/>
      <c r="I137" s="102"/>
    </row>
    <row r="138" spans="5:9" ht="15.75" customHeight="1" x14ac:dyDescent="0.3">
      <c r="E138" s="102"/>
      <c r="F138" s="109"/>
      <c r="H138" s="102"/>
      <c r="I138" s="102"/>
    </row>
    <row r="139" spans="5:9" ht="15.75" customHeight="1" x14ac:dyDescent="0.3">
      <c r="E139" s="102"/>
      <c r="F139" s="109"/>
      <c r="H139" s="102"/>
      <c r="I139" s="102"/>
    </row>
    <row r="140" spans="5:9" ht="15.75" customHeight="1" x14ac:dyDescent="0.3">
      <c r="E140" s="102"/>
      <c r="F140" s="109"/>
      <c r="H140" s="102"/>
      <c r="I140" s="102"/>
    </row>
    <row r="141" spans="5:9" ht="15.75" customHeight="1" x14ac:dyDescent="0.3">
      <c r="E141" s="102"/>
      <c r="F141" s="109"/>
      <c r="H141" s="102"/>
      <c r="I141" s="102"/>
    </row>
    <row r="142" spans="5:9" ht="15.75" customHeight="1" x14ac:dyDescent="0.3">
      <c r="E142" s="102"/>
      <c r="F142" s="109"/>
      <c r="H142" s="102"/>
      <c r="I142" s="102"/>
    </row>
    <row r="143" spans="5:9" ht="15.75" customHeight="1" x14ac:dyDescent="0.3">
      <c r="E143" s="102"/>
      <c r="F143" s="109"/>
      <c r="H143" s="102"/>
      <c r="I143" s="102"/>
    </row>
    <row r="144" spans="5:9" ht="15.75" customHeight="1" x14ac:dyDescent="0.3">
      <c r="E144" s="102"/>
      <c r="F144" s="109"/>
      <c r="H144" s="102"/>
      <c r="I144" s="102"/>
    </row>
    <row r="145" spans="5:9" ht="15.75" customHeight="1" x14ac:dyDescent="0.3">
      <c r="E145" s="102"/>
      <c r="F145" s="109"/>
      <c r="H145" s="102"/>
      <c r="I145" s="102"/>
    </row>
    <row r="146" spans="5:9" ht="15.75" customHeight="1" x14ac:dyDescent="0.3">
      <c r="E146" s="102"/>
      <c r="F146" s="109"/>
      <c r="H146" s="102"/>
      <c r="I146" s="102"/>
    </row>
    <row r="147" spans="5:9" ht="15.75" customHeight="1" x14ac:dyDescent="0.3">
      <c r="E147" s="102"/>
      <c r="F147" s="109"/>
      <c r="H147" s="102"/>
      <c r="I147" s="102"/>
    </row>
    <row r="148" spans="5:9" ht="15.75" customHeight="1" x14ac:dyDescent="0.3">
      <c r="E148" s="102"/>
      <c r="F148" s="109"/>
      <c r="H148" s="102"/>
      <c r="I148" s="102"/>
    </row>
    <row r="149" spans="5:9" ht="15.75" customHeight="1" x14ac:dyDescent="0.3">
      <c r="E149" s="102"/>
      <c r="F149" s="109"/>
      <c r="H149" s="102"/>
      <c r="I149" s="102"/>
    </row>
    <row r="150" spans="5:9" ht="15.75" customHeight="1" x14ac:dyDescent="0.3">
      <c r="E150" s="102"/>
      <c r="F150" s="109"/>
      <c r="H150" s="102"/>
      <c r="I150" s="102"/>
    </row>
    <row r="151" spans="5:9" ht="15.75" customHeight="1" x14ac:dyDescent="0.3">
      <c r="E151" s="102"/>
      <c r="F151" s="109"/>
      <c r="H151" s="102"/>
      <c r="I151" s="102"/>
    </row>
    <row r="152" spans="5:9" ht="15.75" customHeight="1" x14ac:dyDescent="0.3">
      <c r="E152" s="102"/>
      <c r="F152" s="109"/>
      <c r="H152" s="102"/>
      <c r="I152" s="102"/>
    </row>
    <row r="153" spans="5:9" ht="15.75" customHeight="1" x14ac:dyDescent="0.3">
      <c r="E153" s="102"/>
      <c r="F153" s="109"/>
      <c r="H153" s="102"/>
      <c r="I153" s="102"/>
    </row>
    <row r="154" spans="5:9" ht="15.75" customHeight="1" x14ac:dyDescent="0.3">
      <c r="E154" s="102"/>
      <c r="F154" s="109"/>
      <c r="H154" s="102"/>
      <c r="I154" s="102"/>
    </row>
    <row r="155" spans="5:9" ht="15.75" customHeight="1" x14ac:dyDescent="0.3">
      <c r="E155" s="102"/>
      <c r="F155" s="109"/>
      <c r="H155" s="102"/>
      <c r="I155" s="102"/>
    </row>
    <row r="156" spans="5:9" ht="15.75" customHeight="1" x14ac:dyDescent="0.3">
      <c r="E156" s="102"/>
      <c r="F156" s="109"/>
      <c r="H156" s="102"/>
      <c r="I156" s="102"/>
    </row>
    <row r="157" spans="5:9" ht="15.75" customHeight="1" x14ac:dyDescent="0.3">
      <c r="E157" s="102"/>
      <c r="F157" s="109"/>
      <c r="H157" s="102"/>
      <c r="I157" s="102"/>
    </row>
    <row r="158" spans="5:9" ht="15.75" customHeight="1" x14ac:dyDescent="0.3">
      <c r="E158" s="102"/>
      <c r="F158" s="109"/>
      <c r="H158" s="102"/>
      <c r="I158" s="102"/>
    </row>
    <row r="159" spans="5:9" ht="15.75" customHeight="1" x14ac:dyDescent="0.3">
      <c r="E159" s="102"/>
      <c r="F159" s="109"/>
      <c r="H159" s="102"/>
      <c r="I159" s="102"/>
    </row>
    <row r="160" spans="5:9" ht="15.75" customHeight="1" x14ac:dyDescent="0.3">
      <c r="E160" s="102"/>
      <c r="F160" s="109"/>
      <c r="H160" s="102"/>
      <c r="I160" s="102"/>
    </row>
    <row r="161" spans="5:9" ht="15.75" customHeight="1" x14ac:dyDescent="0.3">
      <c r="E161" s="102"/>
      <c r="F161" s="109"/>
      <c r="H161" s="102"/>
      <c r="I161" s="102"/>
    </row>
    <row r="162" spans="5:9" ht="15.75" customHeight="1" x14ac:dyDescent="0.3">
      <c r="E162" s="102"/>
      <c r="F162" s="109"/>
      <c r="H162" s="102"/>
      <c r="I162" s="102"/>
    </row>
    <row r="163" spans="5:9" ht="15.75" customHeight="1" x14ac:dyDescent="0.3">
      <c r="E163" s="102"/>
      <c r="F163" s="109"/>
      <c r="H163" s="102"/>
      <c r="I163" s="102"/>
    </row>
    <row r="164" spans="5:9" ht="15.75" customHeight="1" x14ac:dyDescent="0.3">
      <c r="E164" s="102"/>
      <c r="F164" s="109"/>
      <c r="H164" s="102"/>
      <c r="I164" s="102"/>
    </row>
    <row r="165" spans="5:9" ht="15.75" customHeight="1" x14ac:dyDescent="0.3">
      <c r="E165" s="102"/>
      <c r="F165" s="109"/>
      <c r="H165" s="102"/>
      <c r="I165" s="102"/>
    </row>
    <row r="166" spans="5:9" ht="15.75" customHeight="1" x14ac:dyDescent="0.3">
      <c r="E166" s="102"/>
      <c r="F166" s="109"/>
      <c r="H166" s="102"/>
      <c r="I166" s="102"/>
    </row>
    <row r="167" spans="5:9" ht="15.75" customHeight="1" x14ac:dyDescent="0.3">
      <c r="E167" s="102"/>
      <c r="F167" s="109"/>
      <c r="H167" s="102"/>
      <c r="I167" s="102"/>
    </row>
    <row r="168" spans="5:9" ht="15.75" customHeight="1" x14ac:dyDescent="0.3">
      <c r="E168" s="102"/>
      <c r="F168" s="109"/>
      <c r="H168" s="102"/>
      <c r="I168" s="102"/>
    </row>
    <row r="169" spans="5:9" ht="15.75" customHeight="1" x14ac:dyDescent="0.3">
      <c r="E169" s="102"/>
      <c r="F169" s="109"/>
      <c r="H169" s="102"/>
      <c r="I169" s="102"/>
    </row>
    <row r="170" spans="5:9" ht="15.75" customHeight="1" x14ac:dyDescent="0.3">
      <c r="E170" s="102"/>
      <c r="F170" s="109"/>
      <c r="H170" s="102"/>
      <c r="I170" s="102"/>
    </row>
    <row r="171" spans="5:9" ht="15.75" customHeight="1" x14ac:dyDescent="0.3">
      <c r="E171" s="102"/>
      <c r="F171" s="109"/>
      <c r="H171" s="102"/>
      <c r="I171" s="102"/>
    </row>
    <row r="172" spans="5:9" ht="15.75" customHeight="1" x14ac:dyDescent="0.3">
      <c r="E172" s="102"/>
      <c r="F172" s="109"/>
      <c r="H172" s="102"/>
      <c r="I172" s="102"/>
    </row>
    <row r="173" spans="5:9" ht="15.75" customHeight="1" x14ac:dyDescent="0.3">
      <c r="E173" s="102"/>
      <c r="F173" s="109"/>
      <c r="H173" s="102"/>
      <c r="I173" s="102"/>
    </row>
    <row r="174" spans="5:9" ht="15.75" customHeight="1" x14ac:dyDescent="0.3">
      <c r="E174" s="102"/>
      <c r="F174" s="109"/>
      <c r="H174" s="102"/>
      <c r="I174" s="102"/>
    </row>
    <row r="175" spans="5:9" ht="15.75" customHeight="1" x14ac:dyDescent="0.3">
      <c r="E175" s="102"/>
      <c r="F175" s="109"/>
      <c r="H175" s="102"/>
      <c r="I175" s="102"/>
    </row>
    <row r="176" spans="5:9" ht="15.75" customHeight="1" x14ac:dyDescent="0.3">
      <c r="E176" s="102"/>
      <c r="F176" s="109"/>
      <c r="H176" s="102"/>
      <c r="I176" s="102"/>
    </row>
    <row r="177" spans="5:9" ht="15.75" customHeight="1" x14ac:dyDescent="0.3">
      <c r="E177" s="102"/>
      <c r="F177" s="109"/>
      <c r="H177" s="102"/>
      <c r="I177" s="102"/>
    </row>
    <row r="178" spans="5:9" ht="15.75" customHeight="1" x14ac:dyDescent="0.3">
      <c r="E178" s="102"/>
      <c r="F178" s="109"/>
      <c r="H178" s="102"/>
      <c r="I178" s="102"/>
    </row>
    <row r="179" spans="5:9" ht="15.75" customHeight="1" x14ac:dyDescent="0.3">
      <c r="E179" s="102"/>
      <c r="F179" s="109"/>
      <c r="H179" s="102"/>
      <c r="I179" s="102"/>
    </row>
    <row r="180" spans="5:9" ht="15.75" customHeight="1" x14ac:dyDescent="0.3">
      <c r="E180" s="102"/>
      <c r="F180" s="109"/>
      <c r="H180" s="102"/>
      <c r="I180" s="102"/>
    </row>
    <row r="181" spans="5:9" ht="15.75" customHeight="1" x14ac:dyDescent="0.3">
      <c r="E181" s="102"/>
      <c r="F181" s="109"/>
      <c r="H181" s="102"/>
      <c r="I181" s="102"/>
    </row>
    <row r="182" spans="5:9" ht="15.75" customHeight="1" x14ac:dyDescent="0.3">
      <c r="E182" s="102"/>
      <c r="F182" s="109"/>
      <c r="H182" s="102"/>
      <c r="I182" s="102"/>
    </row>
    <row r="183" spans="5:9" ht="15.75" customHeight="1" x14ac:dyDescent="0.3">
      <c r="E183" s="102"/>
      <c r="F183" s="109"/>
      <c r="H183" s="102"/>
      <c r="I183" s="102"/>
    </row>
    <row r="184" spans="5:9" ht="15.75" customHeight="1" x14ac:dyDescent="0.3">
      <c r="E184" s="102"/>
      <c r="F184" s="109"/>
      <c r="H184" s="102"/>
      <c r="I184" s="102"/>
    </row>
    <row r="185" spans="5:9" ht="15.75" customHeight="1" x14ac:dyDescent="0.3">
      <c r="E185" s="102"/>
      <c r="F185" s="109"/>
      <c r="H185" s="102"/>
      <c r="I185" s="102"/>
    </row>
    <row r="186" spans="5:9" ht="15.75" customHeight="1" x14ac:dyDescent="0.3">
      <c r="E186" s="102"/>
      <c r="F186" s="109"/>
      <c r="H186" s="102"/>
      <c r="I186" s="102"/>
    </row>
    <row r="187" spans="5:9" ht="15.75" customHeight="1" x14ac:dyDescent="0.3">
      <c r="E187" s="102"/>
      <c r="F187" s="109"/>
      <c r="H187" s="102"/>
      <c r="I187" s="102"/>
    </row>
    <row r="188" spans="5:9" ht="15.75" customHeight="1" x14ac:dyDescent="0.3">
      <c r="E188" s="102"/>
      <c r="F188" s="109"/>
      <c r="H188" s="102"/>
      <c r="I188" s="102"/>
    </row>
    <row r="189" spans="5:9" ht="15.75" customHeight="1" x14ac:dyDescent="0.3">
      <c r="E189" s="102"/>
      <c r="F189" s="109"/>
      <c r="H189" s="102"/>
      <c r="I189" s="102"/>
    </row>
    <row r="190" spans="5:9" ht="15.75" customHeight="1" x14ac:dyDescent="0.3">
      <c r="E190" s="102"/>
      <c r="F190" s="109"/>
      <c r="H190" s="102"/>
      <c r="I190" s="102"/>
    </row>
    <row r="191" spans="5:9" ht="15.75" customHeight="1" x14ac:dyDescent="0.3">
      <c r="E191" s="102"/>
      <c r="F191" s="109"/>
      <c r="H191" s="102"/>
      <c r="I191" s="102"/>
    </row>
    <row r="192" spans="5:9" ht="15.75" customHeight="1" x14ac:dyDescent="0.3">
      <c r="E192" s="102"/>
      <c r="F192" s="109"/>
      <c r="H192" s="102"/>
      <c r="I192" s="102"/>
    </row>
    <row r="193" spans="5:9" ht="15.75" customHeight="1" x14ac:dyDescent="0.3">
      <c r="E193" s="102"/>
      <c r="F193" s="109"/>
      <c r="H193" s="102"/>
      <c r="I193" s="102"/>
    </row>
    <row r="194" spans="5:9" ht="15.75" customHeight="1" x14ac:dyDescent="0.3">
      <c r="E194" s="102"/>
      <c r="F194" s="109"/>
      <c r="H194" s="102"/>
      <c r="I194" s="102"/>
    </row>
    <row r="195" spans="5:9" ht="15.75" customHeight="1" x14ac:dyDescent="0.3">
      <c r="E195" s="102"/>
      <c r="F195" s="109"/>
      <c r="H195" s="102"/>
      <c r="I195" s="102"/>
    </row>
    <row r="196" spans="5:9" ht="15.75" customHeight="1" x14ac:dyDescent="0.3">
      <c r="E196" s="102"/>
      <c r="F196" s="109"/>
      <c r="H196" s="102"/>
      <c r="I196" s="102"/>
    </row>
    <row r="197" spans="5:9" ht="15.75" customHeight="1" x14ac:dyDescent="0.3">
      <c r="E197" s="102"/>
      <c r="F197" s="109"/>
      <c r="H197" s="102"/>
      <c r="I197" s="102"/>
    </row>
    <row r="198" spans="5:9" ht="15.75" customHeight="1" x14ac:dyDescent="0.3">
      <c r="E198" s="102"/>
      <c r="F198" s="109"/>
      <c r="H198" s="102"/>
      <c r="I198" s="102"/>
    </row>
    <row r="199" spans="5:9" ht="15.75" customHeight="1" x14ac:dyDescent="0.3">
      <c r="E199" s="102"/>
      <c r="F199" s="109"/>
      <c r="H199" s="102"/>
      <c r="I199" s="102"/>
    </row>
    <row r="200" spans="5:9" ht="15.75" customHeight="1" x14ac:dyDescent="0.3">
      <c r="E200" s="102"/>
      <c r="F200" s="109"/>
      <c r="H200" s="102"/>
      <c r="I200" s="102"/>
    </row>
    <row r="201" spans="5:9" ht="15.75" customHeight="1" x14ac:dyDescent="0.3">
      <c r="E201" s="102"/>
      <c r="F201" s="109"/>
      <c r="H201" s="102"/>
      <c r="I201" s="102"/>
    </row>
    <row r="202" spans="5:9" ht="15.75" customHeight="1" x14ac:dyDescent="0.3">
      <c r="E202" s="102"/>
      <c r="F202" s="109"/>
      <c r="H202" s="102"/>
      <c r="I202" s="102"/>
    </row>
    <row r="203" spans="5:9" ht="15.75" customHeight="1" x14ac:dyDescent="0.3">
      <c r="E203" s="102"/>
      <c r="F203" s="109"/>
      <c r="H203" s="102"/>
      <c r="I203" s="102"/>
    </row>
    <row r="204" spans="5:9" ht="15.75" customHeight="1" x14ac:dyDescent="0.3">
      <c r="E204" s="102"/>
      <c r="F204" s="109"/>
      <c r="H204" s="102"/>
      <c r="I204" s="102"/>
    </row>
    <row r="205" spans="5:9" ht="15.75" customHeight="1" x14ac:dyDescent="0.3">
      <c r="E205" s="102"/>
      <c r="F205" s="109"/>
      <c r="H205" s="102"/>
      <c r="I205" s="102"/>
    </row>
    <row r="206" spans="5:9" ht="15.75" customHeight="1" x14ac:dyDescent="0.3">
      <c r="E206" s="102"/>
      <c r="F206" s="109"/>
      <c r="H206" s="102"/>
      <c r="I206" s="102"/>
    </row>
    <row r="207" spans="5:9" ht="15.75" customHeight="1" x14ac:dyDescent="0.3">
      <c r="E207" s="102"/>
      <c r="F207" s="109"/>
      <c r="H207" s="102"/>
      <c r="I207" s="102"/>
    </row>
    <row r="208" spans="5:9" ht="15.75" customHeight="1" x14ac:dyDescent="0.3">
      <c r="E208" s="102"/>
      <c r="F208" s="109"/>
      <c r="H208" s="102"/>
      <c r="I208" s="102"/>
    </row>
    <row r="209" spans="5:9" ht="15.75" customHeight="1" x14ac:dyDescent="0.3">
      <c r="E209" s="102"/>
      <c r="F209" s="109"/>
      <c r="H209" s="102"/>
      <c r="I209" s="102"/>
    </row>
    <row r="210" spans="5:9" ht="15.75" customHeight="1" x14ac:dyDescent="0.3">
      <c r="E210" s="102"/>
      <c r="F210" s="109"/>
      <c r="H210" s="102"/>
      <c r="I210" s="102"/>
    </row>
    <row r="211" spans="5:9" ht="15.75" customHeight="1" x14ac:dyDescent="0.3">
      <c r="E211" s="102"/>
      <c r="F211" s="109"/>
      <c r="H211" s="102"/>
      <c r="I211" s="102"/>
    </row>
    <row r="212" spans="5:9" ht="15.75" customHeight="1" x14ac:dyDescent="0.3">
      <c r="E212" s="102"/>
      <c r="F212" s="109"/>
      <c r="H212" s="102"/>
      <c r="I212" s="102"/>
    </row>
    <row r="213" spans="5:9" ht="15.75" customHeight="1" x14ac:dyDescent="0.3">
      <c r="E213" s="102"/>
      <c r="F213" s="109"/>
      <c r="H213" s="102"/>
      <c r="I213" s="102"/>
    </row>
    <row r="214" spans="5:9" ht="15.75" customHeight="1" x14ac:dyDescent="0.3">
      <c r="E214" s="102"/>
      <c r="F214" s="109"/>
      <c r="H214" s="102"/>
      <c r="I214" s="102"/>
    </row>
    <row r="215" spans="5:9" ht="15.75" customHeight="1" x14ac:dyDescent="0.3">
      <c r="E215" s="102"/>
      <c r="F215" s="109"/>
      <c r="H215" s="102"/>
      <c r="I215" s="102"/>
    </row>
    <row r="216" spans="5:9" ht="15.75" customHeight="1" x14ac:dyDescent="0.3">
      <c r="E216" s="102"/>
      <c r="F216" s="109"/>
      <c r="H216" s="102"/>
      <c r="I216" s="102"/>
    </row>
    <row r="217" spans="5:9" ht="15.75" customHeight="1" x14ac:dyDescent="0.3">
      <c r="E217" s="102"/>
      <c r="F217" s="109"/>
      <c r="H217" s="102"/>
      <c r="I217" s="102"/>
    </row>
    <row r="218" spans="5:9" ht="15.75" customHeight="1" x14ac:dyDescent="0.3">
      <c r="E218" s="102"/>
      <c r="F218" s="109"/>
      <c r="H218" s="102"/>
      <c r="I218" s="102"/>
    </row>
    <row r="219" spans="5:9" ht="15.75" customHeight="1" x14ac:dyDescent="0.3">
      <c r="E219" s="102"/>
      <c r="F219" s="109"/>
      <c r="H219" s="102"/>
      <c r="I219" s="102"/>
    </row>
    <row r="220" spans="5:9" ht="15.75" customHeight="1" x14ac:dyDescent="0.3">
      <c r="E220" s="102"/>
      <c r="F220" s="109"/>
      <c r="H220" s="102"/>
      <c r="I220" s="102"/>
    </row>
    <row r="221" spans="5:9" ht="15.75" customHeight="1" x14ac:dyDescent="0.3">
      <c r="E221" s="102"/>
      <c r="F221" s="109"/>
      <c r="H221" s="102"/>
      <c r="I221" s="102"/>
    </row>
    <row r="222" spans="5:9" ht="15.75" customHeight="1" x14ac:dyDescent="0.3">
      <c r="E222" s="102"/>
      <c r="F222" s="109"/>
      <c r="H222" s="102"/>
      <c r="I222" s="102"/>
    </row>
    <row r="223" spans="5:9" ht="15.75" customHeight="1" x14ac:dyDescent="0.3">
      <c r="E223" s="102"/>
      <c r="F223" s="109"/>
      <c r="H223" s="102"/>
      <c r="I223" s="102"/>
    </row>
    <row r="224" spans="5:9" ht="15.75" customHeight="1" x14ac:dyDescent="0.3">
      <c r="E224" s="102"/>
      <c r="F224" s="109"/>
      <c r="H224" s="102"/>
      <c r="I224" s="102"/>
    </row>
    <row r="225" spans="5:9" ht="15.75" customHeight="1" x14ac:dyDescent="0.3">
      <c r="E225" s="102"/>
      <c r="F225" s="109"/>
      <c r="H225" s="102"/>
      <c r="I225" s="102"/>
    </row>
    <row r="226" spans="5:9" ht="15.75" customHeight="1" x14ac:dyDescent="0.3">
      <c r="E226" s="102"/>
      <c r="F226" s="109"/>
      <c r="H226" s="102"/>
      <c r="I226" s="102"/>
    </row>
    <row r="227" spans="5:9" ht="15.75" customHeight="1" x14ac:dyDescent="0.3">
      <c r="E227" s="102"/>
      <c r="F227" s="109"/>
      <c r="H227" s="102"/>
      <c r="I227" s="102"/>
    </row>
    <row r="228" spans="5:9" ht="15.75" customHeight="1" x14ac:dyDescent="0.3">
      <c r="E228" s="102"/>
      <c r="F228" s="109"/>
      <c r="H228" s="102"/>
      <c r="I228" s="102"/>
    </row>
    <row r="229" spans="5:9" ht="15.75" customHeight="1" x14ac:dyDescent="0.3">
      <c r="E229" s="102"/>
      <c r="F229" s="109"/>
      <c r="H229" s="102"/>
      <c r="I229" s="102"/>
    </row>
    <row r="230" spans="5:9" ht="15.75" customHeight="1" x14ac:dyDescent="0.3">
      <c r="E230" s="102"/>
      <c r="F230" s="109"/>
      <c r="H230" s="102"/>
      <c r="I230" s="102"/>
    </row>
    <row r="231" spans="5:9" ht="15.75" customHeight="1" x14ac:dyDescent="0.3">
      <c r="E231" s="102"/>
      <c r="F231" s="109"/>
      <c r="H231" s="102"/>
      <c r="I231" s="102"/>
    </row>
    <row r="232" spans="5:9" ht="15.75" customHeight="1" x14ac:dyDescent="0.3">
      <c r="E232" s="102"/>
      <c r="F232" s="109"/>
      <c r="H232" s="102"/>
      <c r="I232" s="102"/>
    </row>
    <row r="233" spans="5:9" ht="15.75" customHeight="1" x14ac:dyDescent="0.3">
      <c r="E233" s="102"/>
      <c r="F233" s="109"/>
      <c r="H233" s="102"/>
      <c r="I233" s="102"/>
    </row>
    <row r="234" spans="5:9" ht="15.75" customHeight="1" x14ac:dyDescent="0.3">
      <c r="E234" s="102"/>
      <c r="F234" s="109"/>
      <c r="H234" s="102"/>
      <c r="I234" s="102"/>
    </row>
    <row r="235" spans="5:9" ht="15.75" customHeight="1" x14ac:dyDescent="0.3">
      <c r="E235" s="102"/>
      <c r="F235" s="109"/>
      <c r="H235" s="102"/>
      <c r="I235" s="102"/>
    </row>
    <row r="236" spans="5:9" ht="15.75" customHeight="1" x14ac:dyDescent="0.3">
      <c r="E236" s="102"/>
      <c r="F236" s="109"/>
      <c r="H236" s="102"/>
      <c r="I236" s="102"/>
    </row>
    <row r="237" spans="5:9" ht="15.75" customHeight="1" x14ac:dyDescent="0.3">
      <c r="E237" s="102"/>
      <c r="F237" s="109"/>
      <c r="H237" s="102"/>
      <c r="I237" s="102"/>
    </row>
    <row r="238" spans="5:9" ht="15.75" customHeight="1" x14ac:dyDescent="0.3">
      <c r="E238" s="102"/>
      <c r="F238" s="109"/>
      <c r="H238" s="102"/>
      <c r="I238" s="102"/>
    </row>
    <row r="239" spans="5:9" ht="15.75" customHeight="1" x14ac:dyDescent="0.3">
      <c r="E239" s="102"/>
      <c r="F239" s="109"/>
      <c r="H239" s="102"/>
      <c r="I239" s="102"/>
    </row>
    <row r="240" spans="5:9" ht="15.75" customHeight="1" x14ac:dyDescent="0.3">
      <c r="E240" s="102"/>
      <c r="F240" s="109"/>
      <c r="H240" s="102"/>
      <c r="I240" s="102"/>
    </row>
    <row r="241" spans="5:9" ht="15.75" customHeight="1" x14ac:dyDescent="0.3">
      <c r="E241" s="102"/>
      <c r="F241" s="109"/>
      <c r="H241" s="102"/>
      <c r="I241" s="102"/>
    </row>
    <row r="242" spans="5:9" ht="15.75" customHeight="1" x14ac:dyDescent="0.3">
      <c r="E242" s="102"/>
      <c r="F242" s="109"/>
      <c r="H242" s="102"/>
      <c r="I242" s="102"/>
    </row>
    <row r="243" spans="5:9" ht="15.75" customHeight="1" x14ac:dyDescent="0.3">
      <c r="E243" s="102"/>
      <c r="F243" s="109"/>
      <c r="H243" s="102"/>
      <c r="I243" s="102"/>
    </row>
    <row r="244" spans="5:9" ht="15.75" customHeight="1" x14ac:dyDescent="0.3">
      <c r="E244" s="102"/>
      <c r="F244" s="109"/>
      <c r="H244" s="102"/>
      <c r="I244" s="102"/>
    </row>
    <row r="245" spans="5:9" ht="15.75" customHeight="1" x14ac:dyDescent="0.3">
      <c r="E245" s="102"/>
      <c r="F245" s="109"/>
      <c r="H245" s="102"/>
      <c r="I245" s="102"/>
    </row>
    <row r="246" spans="5:9" ht="15.75" customHeight="1" x14ac:dyDescent="0.3">
      <c r="E246" s="102"/>
      <c r="F246" s="109"/>
      <c r="H246" s="102"/>
      <c r="I246" s="102"/>
    </row>
    <row r="247" spans="5:9" ht="15.75" customHeight="1" x14ac:dyDescent="0.3">
      <c r="E247" s="102"/>
      <c r="F247" s="109"/>
      <c r="H247" s="102"/>
      <c r="I247" s="102"/>
    </row>
    <row r="248" spans="5:9" ht="15.75" customHeight="1" x14ac:dyDescent="0.3">
      <c r="E248" s="102"/>
      <c r="F248" s="109"/>
      <c r="H248" s="102"/>
      <c r="I248" s="102"/>
    </row>
    <row r="249" spans="5:9" ht="15.75" customHeight="1" x14ac:dyDescent="0.3">
      <c r="E249" s="102"/>
      <c r="F249" s="109"/>
      <c r="H249" s="102"/>
      <c r="I249" s="102"/>
    </row>
    <row r="250" spans="5:9" ht="15.75" customHeight="1" x14ac:dyDescent="0.3">
      <c r="E250" s="102"/>
      <c r="F250" s="109"/>
      <c r="H250" s="102"/>
      <c r="I250" s="102"/>
    </row>
    <row r="251" spans="5:9" ht="15.75" customHeight="1" x14ac:dyDescent="0.3">
      <c r="E251" s="102"/>
      <c r="F251" s="109"/>
      <c r="H251" s="102"/>
      <c r="I251" s="102"/>
    </row>
    <row r="252" spans="5:9" ht="15.75" customHeight="1" x14ac:dyDescent="0.3">
      <c r="E252" s="102"/>
      <c r="F252" s="109"/>
      <c r="H252" s="102"/>
      <c r="I252" s="102"/>
    </row>
    <row r="253" spans="5:9" ht="15.75" customHeight="1" x14ac:dyDescent="0.3">
      <c r="E253" s="102"/>
      <c r="F253" s="109"/>
      <c r="H253" s="102"/>
      <c r="I253" s="102"/>
    </row>
    <row r="254" spans="5:9" ht="15.75" customHeight="1" x14ac:dyDescent="0.3">
      <c r="E254" s="102"/>
      <c r="F254" s="109"/>
      <c r="H254" s="102"/>
      <c r="I254" s="102"/>
    </row>
    <row r="255" spans="5:9" ht="15.75" customHeight="1" x14ac:dyDescent="0.3">
      <c r="E255" s="102"/>
      <c r="F255" s="109"/>
      <c r="H255" s="102"/>
      <c r="I255" s="102"/>
    </row>
    <row r="256" spans="5:9" ht="15.75" customHeight="1" x14ac:dyDescent="0.3">
      <c r="E256" s="102"/>
      <c r="F256" s="109"/>
      <c r="H256" s="102"/>
      <c r="I256" s="102"/>
    </row>
    <row r="257" spans="5:9" ht="15.75" customHeight="1" x14ac:dyDescent="0.3">
      <c r="E257" s="102"/>
      <c r="F257" s="109"/>
      <c r="H257" s="102"/>
      <c r="I257" s="102"/>
    </row>
    <row r="258" spans="5:9" ht="15.75" customHeight="1" x14ac:dyDescent="0.3">
      <c r="E258" s="102"/>
      <c r="F258" s="109"/>
      <c r="H258" s="102"/>
      <c r="I258" s="102"/>
    </row>
    <row r="259" spans="5:9" ht="15.75" customHeight="1" x14ac:dyDescent="0.3">
      <c r="E259" s="102"/>
      <c r="F259" s="109"/>
      <c r="H259" s="102"/>
      <c r="I259" s="102"/>
    </row>
    <row r="260" spans="5:9" ht="15.75" customHeight="1" x14ac:dyDescent="0.3">
      <c r="E260" s="102"/>
      <c r="F260" s="109"/>
      <c r="H260" s="102"/>
      <c r="I260" s="102"/>
    </row>
    <row r="261" spans="5:9" ht="15.75" customHeight="1" x14ac:dyDescent="0.3">
      <c r="E261" s="102"/>
      <c r="F261" s="109"/>
      <c r="H261" s="102"/>
      <c r="I261" s="102"/>
    </row>
    <row r="262" spans="5:9" ht="15.75" customHeight="1" x14ac:dyDescent="0.3">
      <c r="E262" s="102"/>
      <c r="F262" s="109"/>
      <c r="H262" s="102"/>
      <c r="I262" s="102"/>
    </row>
    <row r="263" spans="5:9" ht="15.75" customHeight="1" x14ac:dyDescent="0.3">
      <c r="E263" s="102"/>
      <c r="F263" s="109"/>
      <c r="H263" s="102"/>
      <c r="I263" s="102"/>
    </row>
    <row r="264" spans="5:9" ht="15.75" customHeight="1" x14ac:dyDescent="0.3">
      <c r="E264" s="102"/>
      <c r="F264" s="109"/>
      <c r="H264" s="102"/>
      <c r="I264" s="102"/>
    </row>
    <row r="265" spans="5:9" ht="15.75" customHeight="1" x14ac:dyDescent="0.3">
      <c r="E265" s="102"/>
      <c r="F265" s="109"/>
      <c r="H265" s="102"/>
      <c r="I265" s="102"/>
    </row>
    <row r="266" spans="5:9" ht="15.75" customHeight="1" x14ac:dyDescent="0.3">
      <c r="E266" s="102"/>
      <c r="F266" s="109"/>
      <c r="H266" s="102"/>
      <c r="I266" s="102"/>
    </row>
    <row r="267" spans="5:9" ht="15.75" customHeight="1" x14ac:dyDescent="0.3">
      <c r="E267" s="102"/>
      <c r="F267" s="109"/>
      <c r="H267" s="102"/>
      <c r="I267" s="102"/>
    </row>
    <row r="268" spans="5:9" ht="15.75" customHeight="1" x14ac:dyDescent="0.3">
      <c r="E268" s="102"/>
      <c r="F268" s="109"/>
      <c r="H268" s="102"/>
      <c r="I268" s="102"/>
    </row>
    <row r="269" spans="5:9" ht="15.75" customHeight="1" x14ac:dyDescent="0.3">
      <c r="E269" s="102"/>
      <c r="F269" s="109"/>
      <c r="H269" s="102"/>
      <c r="I269" s="102"/>
    </row>
    <row r="270" spans="5:9" ht="15.75" customHeight="1" x14ac:dyDescent="0.3">
      <c r="E270" s="102"/>
      <c r="F270" s="109"/>
      <c r="H270" s="102"/>
      <c r="I270" s="102"/>
    </row>
    <row r="271" spans="5:9" ht="15.75" customHeight="1" x14ac:dyDescent="0.3">
      <c r="E271" s="102"/>
      <c r="F271" s="109"/>
      <c r="H271" s="102"/>
      <c r="I271" s="102"/>
    </row>
    <row r="272" spans="5:9" ht="15.75" customHeight="1" x14ac:dyDescent="0.3">
      <c r="E272" s="102"/>
      <c r="F272" s="109"/>
      <c r="H272" s="102"/>
      <c r="I272" s="102"/>
    </row>
    <row r="273" spans="5:9" ht="15.75" customHeight="1" x14ac:dyDescent="0.3">
      <c r="E273" s="102"/>
      <c r="F273" s="109"/>
      <c r="H273" s="102"/>
      <c r="I273" s="102"/>
    </row>
    <row r="274" spans="5:9" ht="15.75" customHeight="1" x14ac:dyDescent="0.3">
      <c r="E274" s="102"/>
      <c r="F274" s="109"/>
      <c r="H274" s="102"/>
      <c r="I274" s="102"/>
    </row>
    <row r="275" spans="5:9" ht="15.75" customHeight="1" x14ac:dyDescent="0.3">
      <c r="E275" s="102"/>
      <c r="F275" s="109"/>
      <c r="H275" s="102"/>
      <c r="I275" s="102"/>
    </row>
    <row r="276" spans="5:9" ht="15.75" customHeight="1" x14ac:dyDescent="0.3">
      <c r="E276" s="102"/>
      <c r="F276" s="109"/>
      <c r="H276" s="102"/>
      <c r="I276" s="102"/>
    </row>
    <row r="277" spans="5:9" ht="15.75" customHeight="1" x14ac:dyDescent="0.3">
      <c r="E277" s="102"/>
      <c r="F277" s="109"/>
      <c r="H277" s="102"/>
      <c r="I277" s="102"/>
    </row>
    <row r="278" spans="5:9" ht="15.75" customHeight="1" x14ac:dyDescent="0.3">
      <c r="E278" s="102"/>
      <c r="F278" s="109"/>
      <c r="H278" s="102"/>
      <c r="I278" s="102"/>
    </row>
    <row r="279" spans="5:9" ht="15.75" customHeight="1" x14ac:dyDescent="0.3">
      <c r="E279" s="102"/>
      <c r="F279" s="109"/>
      <c r="H279" s="102"/>
      <c r="I279" s="102"/>
    </row>
    <row r="280" spans="5:9" ht="15.75" customHeight="1" x14ac:dyDescent="0.3">
      <c r="E280" s="102"/>
      <c r="F280" s="109"/>
      <c r="H280" s="102"/>
      <c r="I280" s="102"/>
    </row>
    <row r="281" spans="5:9" ht="15.75" customHeight="1" x14ac:dyDescent="0.3">
      <c r="E281" s="102"/>
      <c r="F281" s="109"/>
      <c r="H281" s="102"/>
      <c r="I281" s="102"/>
    </row>
    <row r="282" spans="5:9" ht="15.75" customHeight="1" x14ac:dyDescent="0.3">
      <c r="E282" s="102"/>
      <c r="F282" s="109"/>
      <c r="H282" s="102"/>
      <c r="I282" s="102"/>
    </row>
    <row r="283" spans="5:9" ht="15.75" customHeight="1" x14ac:dyDescent="0.3">
      <c r="E283" s="102"/>
      <c r="F283" s="109"/>
      <c r="H283" s="102"/>
      <c r="I283" s="102"/>
    </row>
    <row r="284" spans="5:9" ht="15.75" customHeight="1" x14ac:dyDescent="0.3">
      <c r="E284" s="102"/>
      <c r="F284" s="109"/>
      <c r="H284" s="102"/>
      <c r="I284" s="102"/>
    </row>
    <row r="285" spans="5:9" ht="15.75" customHeight="1" x14ac:dyDescent="0.3">
      <c r="E285" s="102"/>
      <c r="F285" s="109"/>
      <c r="H285" s="102"/>
      <c r="I285" s="102"/>
    </row>
    <row r="286" spans="5:9" ht="15.75" customHeight="1" x14ac:dyDescent="0.3">
      <c r="E286" s="102"/>
      <c r="F286" s="109"/>
      <c r="H286" s="102"/>
      <c r="I286" s="102"/>
    </row>
    <row r="287" spans="5:9" ht="15.75" customHeight="1" x14ac:dyDescent="0.3">
      <c r="E287" s="102"/>
      <c r="F287" s="109"/>
      <c r="H287" s="102"/>
      <c r="I287" s="102"/>
    </row>
    <row r="288" spans="5:9" ht="15.75" customHeight="1" x14ac:dyDescent="0.3">
      <c r="E288" s="102"/>
      <c r="F288" s="109"/>
      <c r="H288" s="102"/>
      <c r="I288" s="102"/>
    </row>
    <row r="289" spans="5:9" ht="15.75" customHeight="1" x14ac:dyDescent="0.3">
      <c r="E289" s="102"/>
      <c r="F289" s="109"/>
      <c r="H289" s="102"/>
      <c r="I289" s="102"/>
    </row>
    <row r="290" spans="5:9" ht="15.75" customHeight="1" x14ac:dyDescent="0.3">
      <c r="E290" s="102"/>
      <c r="F290" s="109"/>
      <c r="H290" s="102"/>
      <c r="I290" s="102"/>
    </row>
    <row r="291" spans="5:9" ht="15.75" customHeight="1" x14ac:dyDescent="0.3">
      <c r="E291" s="102"/>
      <c r="F291" s="109"/>
      <c r="H291" s="102"/>
      <c r="I291" s="102"/>
    </row>
    <row r="292" spans="5:9" ht="15.75" customHeight="1" x14ac:dyDescent="0.3">
      <c r="E292" s="102"/>
      <c r="F292" s="109"/>
      <c r="H292" s="102"/>
      <c r="I292" s="102"/>
    </row>
    <row r="293" spans="5:9" ht="15.75" customHeight="1" x14ac:dyDescent="0.3">
      <c r="E293" s="102"/>
      <c r="F293" s="109"/>
      <c r="H293" s="102"/>
      <c r="I293" s="102"/>
    </row>
    <row r="294" spans="5:9" ht="15.75" customHeight="1" x14ac:dyDescent="0.3">
      <c r="E294" s="102"/>
      <c r="F294" s="109"/>
      <c r="H294" s="102"/>
      <c r="I294" s="102"/>
    </row>
    <row r="295" spans="5:9" ht="15.75" customHeight="1" x14ac:dyDescent="0.3">
      <c r="E295" s="102"/>
      <c r="F295" s="109"/>
      <c r="H295" s="102"/>
      <c r="I295" s="102"/>
    </row>
    <row r="296" spans="5:9" ht="15.75" customHeight="1" x14ac:dyDescent="0.3">
      <c r="E296" s="102"/>
      <c r="F296" s="109"/>
      <c r="H296" s="102"/>
      <c r="I296" s="102"/>
    </row>
    <row r="297" spans="5:9" ht="15.75" customHeight="1" x14ac:dyDescent="0.3">
      <c r="E297" s="102"/>
      <c r="F297" s="109"/>
      <c r="H297" s="102"/>
      <c r="I297" s="102"/>
    </row>
    <row r="298" spans="5:9" ht="15.75" customHeight="1" x14ac:dyDescent="0.3">
      <c r="E298" s="102"/>
      <c r="F298" s="109"/>
      <c r="H298" s="102"/>
      <c r="I298" s="102"/>
    </row>
    <row r="299" spans="5:9" ht="15.75" customHeight="1" x14ac:dyDescent="0.3">
      <c r="E299" s="102"/>
      <c r="F299" s="109"/>
      <c r="H299" s="102"/>
      <c r="I299" s="102"/>
    </row>
    <row r="300" spans="5:9" ht="15.75" customHeight="1" x14ac:dyDescent="0.3">
      <c r="E300" s="102"/>
      <c r="F300" s="109"/>
      <c r="H300" s="102"/>
      <c r="I300" s="102"/>
    </row>
    <row r="301" spans="5:9" ht="15.75" customHeight="1" x14ac:dyDescent="0.3">
      <c r="E301" s="102"/>
      <c r="F301" s="109"/>
      <c r="H301" s="102"/>
      <c r="I301" s="102"/>
    </row>
    <row r="302" spans="5:9" ht="15.75" customHeight="1" x14ac:dyDescent="0.3">
      <c r="E302" s="102"/>
      <c r="F302" s="109"/>
      <c r="H302" s="102"/>
      <c r="I302" s="102"/>
    </row>
    <row r="303" spans="5:9" ht="15.75" customHeight="1" x14ac:dyDescent="0.3">
      <c r="E303" s="102"/>
      <c r="F303" s="109"/>
      <c r="H303" s="102"/>
      <c r="I303" s="102"/>
    </row>
    <row r="304" spans="5:9" ht="15.75" customHeight="1" x14ac:dyDescent="0.3">
      <c r="E304" s="102"/>
      <c r="F304" s="109"/>
      <c r="H304" s="102"/>
      <c r="I304" s="102"/>
    </row>
    <row r="305" spans="5:9" ht="15.75" customHeight="1" x14ac:dyDescent="0.3">
      <c r="E305" s="102"/>
      <c r="F305" s="109"/>
      <c r="H305" s="102"/>
      <c r="I305" s="102"/>
    </row>
    <row r="306" spans="5:9" ht="15.75" customHeight="1" x14ac:dyDescent="0.3">
      <c r="E306" s="102"/>
      <c r="F306" s="109"/>
      <c r="H306" s="102"/>
      <c r="I306" s="102"/>
    </row>
    <row r="307" spans="5:9" ht="15.75" customHeight="1" x14ac:dyDescent="0.3">
      <c r="E307" s="102"/>
      <c r="F307" s="109"/>
      <c r="H307" s="102"/>
      <c r="I307" s="102"/>
    </row>
    <row r="308" spans="5:9" ht="15.75" customHeight="1" x14ac:dyDescent="0.3">
      <c r="E308" s="102"/>
      <c r="F308" s="109"/>
      <c r="H308" s="102"/>
      <c r="I308" s="102"/>
    </row>
    <row r="309" spans="5:9" ht="15.75" customHeight="1" x14ac:dyDescent="0.3">
      <c r="E309" s="102"/>
      <c r="F309" s="109"/>
      <c r="H309" s="102"/>
      <c r="I309" s="102"/>
    </row>
    <row r="310" spans="5:9" ht="15.75" customHeight="1" x14ac:dyDescent="0.3">
      <c r="E310" s="102"/>
      <c r="F310" s="109"/>
      <c r="H310" s="102"/>
      <c r="I310" s="102"/>
    </row>
    <row r="311" spans="5:9" ht="15.75" customHeight="1" x14ac:dyDescent="0.3">
      <c r="E311" s="102"/>
      <c r="F311" s="109"/>
      <c r="H311" s="102"/>
      <c r="I311" s="102"/>
    </row>
    <row r="312" spans="5:9" ht="15.75" customHeight="1" x14ac:dyDescent="0.3">
      <c r="E312" s="102"/>
      <c r="F312" s="109"/>
      <c r="H312" s="102"/>
      <c r="I312" s="102"/>
    </row>
    <row r="313" spans="5:9" ht="15.75" customHeight="1" x14ac:dyDescent="0.3">
      <c r="E313" s="102"/>
      <c r="F313" s="109"/>
      <c r="H313" s="102"/>
      <c r="I313" s="102"/>
    </row>
    <row r="314" spans="5:9" ht="15.75" customHeight="1" x14ac:dyDescent="0.3">
      <c r="E314" s="102"/>
      <c r="F314" s="109"/>
      <c r="H314" s="102"/>
      <c r="I314" s="102"/>
    </row>
    <row r="315" spans="5:9" ht="15.75" customHeight="1" x14ac:dyDescent="0.3">
      <c r="E315" s="102"/>
      <c r="F315" s="109"/>
      <c r="H315" s="102"/>
      <c r="I315" s="102"/>
    </row>
    <row r="316" spans="5:9" ht="15.75" customHeight="1" x14ac:dyDescent="0.3">
      <c r="E316" s="102"/>
      <c r="F316" s="109"/>
      <c r="H316" s="102"/>
      <c r="I316" s="102"/>
    </row>
    <row r="317" spans="5:9" ht="15.75" customHeight="1" x14ac:dyDescent="0.3">
      <c r="E317" s="102"/>
      <c r="F317" s="109"/>
      <c r="H317" s="102"/>
      <c r="I317" s="102"/>
    </row>
    <row r="318" spans="5:9" ht="15.75" customHeight="1" x14ac:dyDescent="0.3">
      <c r="E318" s="102"/>
      <c r="F318" s="109"/>
      <c r="H318" s="102"/>
      <c r="I318" s="102"/>
    </row>
    <row r="319" spans="5:9" ht="15.75" customHeight="1" x14ac:dyDescent="0.3">
      <c r="E319" s="102"/>
      <c r="F319" s="109"/>
      <c r="H319" s="102"/>
      <c r="I319" s="102"/>
    </row>
    <row r="320" spans="5:9" ht="15.75" customHeight="1" x14ac:dyDescent="0.3">
      <c r="E320" s="102"/>
      <c r="F320" s="109"/>
      <c r="H320" s="102"/>
      <c r="I320" s="102"/>
    </row>
    <row r="321" spans="5:9" ht="15.75" customHeight="1" x14ac:dyDescent="0.3">
      <c r="E321" s="102"/>
      <c r="F321" s="109"/>
      <c r="H321" s="102"/>
      <c r="I321" s="102"/>
    </row>
    <row r="322" spans="5:9" ht="15.75" customHeight="1" x14ac:dyDescent="0.3">
      <c r="E322" s="102"/>
      <c r="F322" s="109"/>
      <c r="H322" s="102"/>
      <c r="I322" s="102"/>
    </row>
    <row r="323" spans="5:9" ht="15.75" customHeight="1" x14ac:dyDescent="0.3">
      <c r="E323" s="102"/>
      <c r="F323" s="109"/>
      <c r="H323" s="102"/>
      <c r="I323" s="102"/>
    </row>
    <row r="324" spans="5:9" ht="15.75" customHeight="1" x14ac:dyDescent="0.3">
      <c r="E324" s="102"/>
      <c r="F324" s="109"/>
      <c r="H324" s="102"/>
      <c r="I324" s="102"/>
    </row>
    <row r="325" spans="5:9" ht="15.75" customHeight="1" x14ac:dyDescent="0.3">
      <c r="E325" s="102"/>
      <c r="F325" s="109"/>
      <c r="H325" s="102"/>
      <c r="I325" s="102"/>
    </row>
    <row r="326" spans="5:9" ht="15.75" customHeight="1" x14ac:dyDescent="0.3">
      <c r="E326" s="102"/>
      <c r="F326" s="109"/>
      <c r="H326" s="102"/>
      <c r="I326" s="102"/>
    </row>
    <row r="327" spans="5:9" ht="15.75" customHeight="1" x14ac:dyDescent="0.3">
      <c r="E327" s="102"/>
      <c r="F327" s="109"/>
      <c r="H327" s="102"/>
      <c r="I327" s="102"/>
    </row>
    <row r="328" spans="5:9" ht="15.75" customHeight="1" x14ac:dyDescent="0.3">
      <c r="E328" s="102"/>
      <c r="F328" s="109"/>
      <c r="H328" s="102"/>
      <c r="I328" s="102"/>
    </row>
    <row r="329" spans="5:9" ht="15.75" customHeight="1" x14ac:dyDescent="0.3">
      <c r="E329" s="102"/>
      <c r="F329" s="109"/>
      <c r="H329" s="102"/>
      <c r="I329" s="102"/>
    </row>
    <row r="330" spans="5:9" ht="15.75" customHeight="1" x14ac:dyDescent="0.3">
      <c r="E330" s="102"/>
      <c r="F330" s="109"/>
      <c r="H330" s="102"/>
      <c r="I330" s="102"/>
    </row>
    <row r="331" spans="5:9" ht="15.75" customHeight="1" x14ac:dyDescent="0.3">
      <c r="E331" s="102"/>
      <c r="F331" s="109"/>
      <c r="H331" s="102"/>
      <c r="I331" s="102"/>
    </row>
    <row r="332" spans="5:9" ht="15.75" customHeight="1" x14ac:dyDescent="0.3">
      <c r="E332" s="102"/>
      <c r="F332" s="109"/>
      <c r="H332" s="102"/>
      <c r="I332" s="102"/>
    </row>
    <row r="333" spans="5:9" ht="15.75" customHeight="1" x14ac:dyDescent="0.3">
      <c r="E333" s="102"/>
      <c r="F333" s="109"/>
      <c r="H333" s="102"/>
      <c r="I333" s="102"/>
    </row>
    <row r="334" spans="5:9" ht="15.75" customHeight="1" x14ac:dyDescent="0.3">
      <c r="E334" s="102"/>
      <c r="F334" s="109"/>
      <c r="H334" s="102"/>
      <c r="I334" s="102"/>
    </row>
    <row r="335" spans="5:9" ht="15.75" customHeight="1" x14ac:dyDescent="0.3">
      <c r="E335" s="102"/>
      <c r="F335" s="109"/>
      <c r="H335" s="102"/>
      <c r="I335" s="102"/>
    </row>
    <row r="336" spans="5:9" ht="15.75" customHeight="1" x14ac:dyDescent="0.3">
      <c r="E336" s="102"/>
      <c r="F336" s="109"/>
      <c r="H336" s="102"/>
      <c r="I336" s="102"/>
    </row>
    <row r="337" spans="5:9" ht="15.75" customHeight="1" x14ac:dyDescent="0.3">
      <c r="E337" s="102"/>
      <c r="F337" s="109"/>
      <c r="H337" s="102"/>
      <c r="I337" s="102"/>
    </row>
    <row r="338" spans="5:9" ht="15.75" customHeight="1" x14ac:dyDescent="0.3">
      <c r="E338" s="102"/>
      <c r="F338" s="109"/>
      <c r="H338" s="102"/>
      <c r="I338" s="102"/>
    </row>
    <row r="339" spans="5:9" ht="15.75" customHeight="1" x14ac:dyDescent="0.3">
      <c r="E339" s="102"/>
      <c r="F339" s="109"/>
      <c r="H339" s="102"/>
      <c r="I339" s="102"/>
    </row>
    <row r="340" spans="5:9" ht="15.75" customHeight="1" x14ac:dyDescent="0.3">
      <c r="E340" s="102"/>
      <c r="F340" s="109"/>
      <c r="H340" s="102"/>
      <c r="I340" s="102"/>
    </row>
    <row r="341" spans="5:9" ht="15.75" customHeight="1" x14ac:dyDescent="0.3">
      <c r="E341" s="102"/>
      <c r="F341" s="109"/>
      <c r="H341" s="102"/>
      <c r="I341" s="102"/>
    </row>
    <row r="342" spans="5:9" ht="15.75" customHeight="1" x14ac:dyDescent="0.3">
      <c r="E342" s="102"/>
      <c r="F342" s="109"/>
      <c r="H342" s="102"/>
      <c r="I342" s="102"/>
    </row>
    <row r="343" spans="5:9" ht="15.75" customHeight="1" x14ac:dyDescent="0.3">
      <c r="E343" s="102"/>
      <c r="F343" s="109"/>
      <c r="H343" s="102"/>
      <c r="I343" s="102"/>
    </row>
    <row r="344" spans="5:9" ht="15.75" customHeight="1" x14ac:dyDescent="0.3">
      <c r="E344" s="102"/>
      <c r="F344" s="109"/>
      <c r="H344" s="102"/>
      <c r="I344" s="102"/>
    </row>
    <row r="345" spans="5:9" ht="15.75" customHeight="1" x14ac:dyDescent="0.3">
      <c r="E345" s="102"/>
      <c r="F345" s="109"/>
      <c r="H345" s="102"/>
      <c r="I345" s="102"/>
    </row>
    <row r="346" spans="5:9" ht="15.75" customHeight="1" x14ac:dyDescent="0.3">
      <c r="E346" s="102"/>
      <c r="F346" s="109"/>
      <c r="H346" s="102"/>
      <c r="I346" s="102"/>
    </row>
    <row r="347" spans="5:9" ht="15.75" customHeight="1" x14ac:dyDescent="0.3">
      <c r="E347" s="102"/>
      <c r="F347" s="109"/>
      <c r="H347" s="102"/>
      <c r="I347" s="102"/>
    </row>
    <row r="348" spans="5:9" ht="15.75" customHeight="1" x14ac:dyDescent="0.3">
      <c r="E348" s="102"/>
      <c r="F348" s="109"/>
      <c r="H348" s="102"/>
      <c r="I348" s="102"/>
    </row>
    <row r="349" spans="5:9" ht="15.75" customHeight="1" x14ac:dyDescent="0.3">
      <c r="E349" s="102"/>
      <c r="F349" s="109"/>
      <c r="H349" s="102"/>
      <c r="I349" s="102"/>
    </row>
    <row r="350" spans="5:9" ht="15.75" customHeight="1" x14ac:dyDescent="0.3">
      <c r="E350" s="102"/>
      <c r="F350" s="109"/>
      <c r="H350" s="102"/>
      <c r="I350" s="102"/>
    </row>
    <row r="351" spans="5:9" ht="15.75" customHeight="1" x14ac:dyDescent="0.3">
      <c r="E351" s="102"/>
      <c r="F351" s="109"/>
      <c r="H351" s="102"/>
      <c r="I351" s="102"/>
    </row>
    <row r="352" spans="5:9" ht="15.75" customHeight="1" x14ac:dyDescent="0.3">
      <c r="E352" s="102"/>
      <c r="F352" s="109"/>
      <c r="H352" s="102"/>
      <c r="I352" s="102"/>
    </row>
    <row r="353" spans="5:9" ht="15.75" customHeight="1" x14ac:dyDescent="0.3">
      <c r="E353" s="102"/>
      <c r="F353" s="109"/>
      <c r="H353" s="102"/>
      <c r="I353" s="102"/>
    </row>
    <row r="354" spans="5:9" ht="15.75" customHeight="1" x14ac:dyDescent="0.3">
      <c r="E354" s="102"/>
      <c r="F354" s="109"/>
      <c r="H354" s="102"/>
      <c r="I354" s="102"/>
    </row>
    <row r="355" spans="5:9" ht="15.75" customHeight="1" x14ac:dyDescent="0.3">
      <c r="E355" s="102"/>
      <c r="F355" s="109"/>
      <c r="H355" s="102"/>
      <c r="I355" s="102"/>
    </row>
    <row r="356" spans="5:9" ht="15.75" customHeight="1" x14ac:dyDescent="0.3">
      <c r="E356" s="102"/>
      <c r="F356" s="109"/>
      <c r="H356" s="102"/>
      <c r="I356" s="102"/>
    </row>
    <row r="357" spans="5:9" ht="15.75" customHeight="1" x14ac:dyDescent="0.3">
      <c r="E357" s="102"/>
      <c r="F357" s="109"/>
      <c r="H357" s="102"/>
      <c r="I357" s="102"/>
    </row>
    <row r="358" spans="5:9" ht="15.75" customHeight="1" x14ac:dyDescent="0.3">
      <c r="E358" s="102"/>
      <c r="F358" s="109"/>
      <c r="H358" s="102"/>
      <c r="I358" s="102"/>
    </row>
    <row r="359" spans="5:9" ht="15.75" customHeight="1" x14ac:dyDescent="0.3">
      <c r="E359" s="102"/>
      <c r="F359" s="109"/>
      <c r="H359" s="102"/>
      <c r="I359" s="102"/>
    </row>
    <row r="360" spans="5:9" ht="15.75" customHeight="1" x14ac:dyDescent="0.3">
      <c r="E360" s="102"/>
      <c r="F360" s="109"/>
      <c r="H360" s="102"/>
      <c r="I360" s="102"/>
    </row>
    <row r="361" spans="5:9" ht="15.75" customHeight="1" x14ac:dyDescent="0.3">
      <c r="E361" s="102"/>
      <c r="F361" s="109"/>
      <c r="H361" s="102"/>
      <c r="I361" s="102"/>
    </row>
    <row r="362" spans="5:9" ht="15.75" customHeight="1" x14ac:dyDescent="0.3">
      <c r="E362" s="102"/>
      <c r="F362" s="109"/>
      <c r="H362" s="102"/>
      <c r="I362" s="102"/>
    </row>
    <row r="363" spans="5:9" ht="15.75" customHeight="1" x14ac:dyDescent="0.3">
      <c r="E363" s="102"/>
      <c r="F363" s="109"/>
      <c r="H363" s="102"/>
      <c r="I363" s="102"/>
    </row>
    <row r="364" spans="5:9" ht="15.75" customHeight="1" x14ac:dyDescent="0.3">
      <c r="E364" s="102"/>
      <c r="F364" s="109"/>
      <c r="H364" s="102"/>
      <c r="I364" s="102"/>
    </row>
    <row r="365" spans="5:9" ht="15.75" customHeight="1" x14ac:dyDescent="0.3">
      <c r="E365" s="102"/>
      <c r="F365" s="109"/>
      <c r="H365" s="102"/>
      <c r="I365" s="102"/>
    </row>
    <row r="366" spans="5:9" ht="15.75" customHeight="1" x14ac:dyDescent="0.3">
      <c r="E366" s="102"/>
      <c r="F366" s="109"/>
      <c r="H366" s="102"/>
      <c r="I366" s="102"/>
    </row>
    <row r="367" spans="5:9" ht="15.75" customHeight="1" x14ac:dyDescent="0.3">
      <c r="E367" s="102"/>
      <c r="F367" s="109"/>
      <c r="H367" s="102"/>
      <c r="I367" s="102"/>
    </row>
    <row r="368" spans="5:9" ht="15.75" customHeight="1" x14ac:dyDescent="0.3">
      <c r="E368" s="102"/>
      <c r="F368" s="109"/>
      <c r="H368" s="102"/>
      <c r="I368" s="102"/>
    </row>
    <row r="369" spans="5:9" ht="15.75" customHeight="1" x14ac:dyDescent="0.3">
      <c r="E369" s="102"/>
      <c r="F369" s="109"/>
      <c r="H369" s="102"/>
      <c r="I369" s="102"/>
    </row>
    <row r="370" spans="5:9" ht="15.75" customHeight="1" x14ac:dyDescent="0.3">
      <c r="E370" s="102"/>
      <c r="F370" s="109"/>
      <c r="H370" s="102"/>
      <c r="I370" s="102"/>
    </row>
    <row r="371" spans="5:9" ht="15.75" customHeight="1" x14ac:dyDescent="0.3">
      <c r="E371" s="102"/>
      <c r="F371" s="109"/>
      <c r="H371" s="102"/>
      <c r="I371" s="102"/>
    </row>
    <row r="372" spans="5:9" ht="15.75" customHeight="1" x14ac:dyDescent="0.3">
      <c r="E372" s="102"/>
      <c r="F372" s="109"/>
      <c r="H372" s="102"/>
      <c r="I372" s="102"/>
    </row>
    <row r="373" spans="5:9" ht="15.75" customHeight="1" x14ac:dyDescent="0.3">
      <c r="E373" s="102"/>
      <c r="F373" s="109"/>
      <c r="H373" s="102"/>
      <c r="I373" s="102"/>
    </row>
    <row r="374" spans="5:9" ht="15.75" customHeight="1" x14ac:dyDescent="0.3">
      <c r="E374" s="102"/>
      <c r="F374" s="109"/>
      <c r="H374" s="102"/>
      <c r="I374" s="102"/>
    </row>
    <row r="375" spans="5:9" ht="15.75" customHeight="1" x14ac:dyDescent="0.3">
      <c r="E375" s="102"/>
      <c r="F375" s="109"/>
      <c r="H375" s="102"/>
      <c r="I375" s="102"/>
    </row>
    <row r="376" spans="5:9" ht="15.75" customHeight="1" x14ac:dyDescent="0.3">
      <c r="E376" s="102"/>
      <c r="F376" s="109"/>
      <c r="H376" s="102"/>
      <c r="I376" s="102"/>
    </row>
    <row r="377" spans="5:9" ht="15.75" customHeight="1" x14ac:dyDescent="0.3">
      <c r="E377" s="102"/>
      <c r="F377" s="109"/>
      <c r="H377" s="102"/>
      <c r="I377" s="102"/>
    </row>
    <row r="378" spans="5:9" ht="15.75" customHeight="1" x14ac:dyDescent="0.3">
      <c r="E378" s="102"/>
      <c r="F378" s="109"/>
      <c r="H378" s="102"/>
      <c r="I378" s="102"/>
    </row>
    <row r="379" spans="5:9" ht="15.75" customHeight="1" x14ac:dyDescent="0.3">
      <c r="E379" s="102"/>
      <c r="F379" s="109"/>
      <c r="H379" s="102"/>
      <c r="I379" s="102"/>
    </row>
    <row r="380" spans="5:9" ht="15.75" customHeight="1" x14ac:dyDescent="0.3">
      <c r="E380" s="102"/>
      <c r="F380" s="109"/>
      <c r="H380" s="102"/>
      <c r="I380" s="102"/>
    </row>
    <row r="381" spans="5:9" ht="15.75" customHeight="1" x14ac:dyDescent="0.3">
      <c r="E381" s="102"/>
      <c r="F381" s="109"/>
      <c r="H381" s="102"/>
      <c r="I381" s="102"/>
    </row>
    <row r="382" spans="5:9" ht="15.75" customHeight="1" x14ac:dyDescent="0.3">
      <c r="E382" s="102"/>
      <c r="F382" s="109"/>
      <c r="H382" s="102"/>
      <c r="I382" s="102"/>
    </row>
    <row r="383" spans="5:9" ht="15.75" customHeight="1" x14ac:dyDescent="0.3">
      <c r="E383" s="102"/>
      <c r="F383" s="109"/>
      <c r="H383" s="102"/>
      <c r="I383" s="102"/>
    </row>
    <row r="384" spans="5:9" ht="15.75" customHeight="1" x14ac:dyDescent="0.3">
      <c r="E384" s="102"/>
      <c r="F384" s="109"/>
      <c r="H384" s="102"/>
      <c r="I384" s="102"/>
    </row>
    <row r="385" spans="5:9" ht="15.75" customHeight="1" x14ac:dyDescent="0.3">
      <c r="E385" s="102"/>
      <c r="F385" s="109"/>
      <c r="H385" s="102"/>
      <c r="I385" s="102"/>
    </row>
    <row r="386" spans="5:9" ht="15.75" customHeight="1" x14ac:dyDescent="0.3">
      <c r="E386" s="102"/>
      <c r="F386" s="109"/>
      <c r="H386" s="102"/>
      <c r="I386" s="102"/>
    </row>
    <row r="387" spans="5:9" ht="15.75" customHeight="1" x14ac:dyDescent="0.3">
      <c r="E387" s="102"/>
      <c r="F387" s="109"/>
      <c r="H387" s="102"/>
      <c r="I387" s="102"/>
    </row>
    <row r="388" spans="5:9" ht="15.75" customHeight="1" x14ac:dyDescent="0.3">
      <c r="E388" s="102"/>
      <c r="F388" s="109"/>
      <c r="H388" s="102"/>
      <c r="I388" s="102"/>
    </row>
    <row r="389" spans="5:9" ht="15.75" customHeight="1" x14ac:dyDescent="0.3">
      <c r="E389" s="102"/>
      <c r="F389" s="109"/>
      <c r="H389" s="102"/>
      <c r="I389" s="102"/>
    </row>
    <row r="390" spans="5:9" ht="15.75" customHeight="1" x14ac:dyDescent="0.3">
      <c r="E390" s="102"/>
      <c r="F390" s="109"/>
      <c r="H390" s="102"/>
      <c r="I390" s="102"/>
    </row>
    <row r="391" spans="5:9" ht="15.75" customHeight="1" x14ac:dyDescent="0.3">
      <c r="E391" s="102"/>
      <c r="F391" s="109"/>
      <c r="H391" s="102"/>
      <c r="I391" s="102"/>
    </row>
    <row r="392" spans="5:9" ht="15.75" customHeight="1" x14ac:dyDescent="0.3">
      <c r="E392" s="102"/>
      <c r="F392" s="109"/>
      <c r="H392" s="102"/>
      <c r="I392" s="102"/>
    </row>
    <row r="393" spans="5:9" ht="15.75" customHeight="1" x14ac:dyDescent="0.3">
      <c r="E393" s="102"/>
      <c r="F393" s="109"/>
      <c r="H393" s="102"/>
      <c r="I393" s="102"/>
    </row>
    <row r="394" spans="5:9" ht="15.75" customHeight="1" x14ac:dyDescent="0.3">
      <c r="E394" s="102"/>
      <c r="F394" s="109"/>
      <c r="H394" s="102"/>
      <c r="I394" s="102"/>
    </row>
    <row r="395" spans="5:9" ht="15.75" customHeight="1" x14ac:dyDescent="0.3">
      <c r="E395" s="102"/>
      <c r="F395" s="109"/>
      <c r="H395" s="102"/>
      <c r="I395" s="102"/>
    </row>
    <row r="396" spans="5:9" ht="15.75" customHeight="1" x14ac:dyDescent="0.3">
      <c r="E396" s="102"/>
      <c r="F396" s="109"/>
      <c r="H396" s="102"/>
      <c r="I396" s="102"/>
    </row>
    <row r="397" spans="5:9" ht="15.75" customHeight="1" x14ac:dyDescent="0.3">
      <c r="E397" s="102"/>
      <c r="F397" s="109"/>
      <c r="H397" s="102"/>
      <c r="I397" s="102"/>
    </row>
    <row r="398" spans="5:9" ht="15.75" customHeight="1" x14ac:dyDescent="0.3">
      <c r="E398" s="102"/>
      <c r="F398" s="109"/>
      <c r="H398" s="102"/>
      <c r="I398" s="102"/>
    </row>
    <row r="399" spans="5:9" ht="15.75" customHeight="1" x14ac:dyDescent="0.3">
      <c r="E399" s="102"/>
      <c r="F399" s="109"/>
      <c r="H399" s="102"/>
      <c r="I399" s="102"/>
    </row>
    <row r="400" spans="5:9" ht="15.75" customHeight="1" x14ac:dyDescent="0.3">
      <c r="E400" s="102"/>
      <c r="F400" s="109"/>
      <c r="H400" s="102"/>
      <c r="I400" s="102"/>
    </row>
    <row r="401" spans="5:9" ht="15.75" customHeight="1" x14ac:dyDescent="0.3">
      <c r="E401" s="102"/>
      <c r="F401" s="109"/>
      <c r="H401" s="102"/>
      <c r="I401" s="102"/>
    </row>
    <row r="402" spans="5:9" ht="15.75" customHeight="1" x14ac:dyDescent="0.3">
      <c r="E402" s="102"/>
      <c r="F402" s="109"/>
      <c r="H402" s="102"/>
      <c r="I402" s="102"/>
    </row>
    <row r="403" spans="5:9" ht="15.75" customHeight="1" x14ac:dyDescent="0.3">
      <c r="E403" s="102"/>
      <c r="F403" s="109"/>
      <c r="H403" s="102"/>
      <c r="I403" s="102"/>
    </row>
    <row r="404" spans="5:9" ht="15.75" customHeight="1" x14ac:dyDescent="0.3">
      <c r="E404" s="102"/>
      <c r="F404" s="109"/>
      <c r="H404" s="102"/>
      <c r="I404" s="102"/>
    </row>
    <row r="405" spans="5:9" ht="15.75" customHeight="1" x14ac:dyDescent="0.3">
      <c r="E405" s="102"/>
      <c r="F405" s="109"/>
      <c r="H405" s="102"/>
      <c r="I405" s="102"/>
    </row>
    <row r="406" spans="5:9" ht="15.75" customHeight="1" x14ac:dyDescent="0.3">
      <c r="E406" s="102"/>
      <c r="F406" s="109"/>
      <c r="H406" s="102"/>
      <c r="I406" s="102"/>
    </row>
    <row r="407" spans="5:9" ht="15.75" customHeight="1" x14ac:dyDescent="0.3">
      <c r="E407" s="102"/>
      <c r="F407" s="109"/>
      <c r="H407" s="102"/>
      <c r="I407" s="102"/>
    </row>
    <row r="408" spans="5:9" ht="15.75" customHeight="1" x14ac:dyDescent="0.3">
      <c r="E408" s="102"/>
      <c r="F408" s="109"/>
      <c r="H408" s="102"/>
      <c r="I408" s="102"/>
    </row>
    <row r="409" spans="5:9" ht="15.75" customHeight="1" x14ac:dyDescent="0.3">
      <c r="E409" s="102"/>
      <c r="F409" s="109"/>
      <c r="H409" s="102"/>
      <c r="I409" s="102"/>
    </row>
    <row r="410" spans="5:9" ht="15.75" customHeight="1" x14ac:dyDescent="0.3">
      <c r="E410" s="102"/>
      <c r="F410" s="109"/>
      <c r="H410" s="102"/>
      <c r="I410" s="102"/>
    </row>
    <row r="411" spans="5:9" ht="15.75" customHeight="1" x14ac:dyDescent="0.3">
      <c r="E411" s="102"/>
      <c r="F411" s="109"/>
      <c r="H411" s="102"/>
      <c r="I411" s="102"/>
    </row>
    <row r="412" spans="5:9" ht="15.75" customHeight="1" x14ac:dyDescent="0.3">
      <c r="E412" s="102"/>
      <c r="F412" s="109"/>
      <c r="H412" s="102"/>
      <c r="I412" s="102"/>
    </row>
    <row r="413" spans="5:9" ht="15.75" customHeight="1" x14ac:dyDescent="0.3">
      <c r="E413" s="102"/>
      <c r="F413" s="109"/>
      <c r="H413" s="102"/>
      <c r="I413" s="102"/>
    </row>
    <row r="414" spans="5:9" ht="15.75" customHeight="1" x14ac:dyDescent="0.3">
      <c r="E414" s="102"/>
      <c r="F414" s="109"/>
      <c r="H414" s="102"/>
      <c r="I414" s="102"/>
    </row>
    <row r="415" spans="5:9" ht="15.75" customHeight="1" x14ac:dyDescent="0.3">
      <c r="E415" s="102"/>
      <c r="F415" s="109"/>
      <c r="H415" s="102"/>
      <c r="I415" s="102"/>
    </row>
    <row r="416" spans="5:9" ht="15.75" customHeight="1" x14ac:dyDescent="0.3">
      <c r="E416" s="102"/>
      <c r="F416" s="109"/>
      <c r="H416" s="102"/>
      <c r="I416" s="102"/>
    </row>
    <row r="417" spans="5:9" ht="15.75" customHeight="1" x14ac:dyDescent="0.3">
      <c r="E417" s="102"/>
      <c r="F417" s="109"/>
      <c r="H417" s="102"/>
      <c r="I417" s="102"/>
    </row>
    <row r="418" spans="5:9" ht="15.75" customHeight="1" x14ac:dyDescent="0.3">
      <c r="E418" s="102"/>
      <c r="F418" s="109"/>
      <c r="H418" s="102"/>
      <c r="I418" s="102"/>
    </row>
    <row r="419" spans="5:9" ht="15.75" customHeight="1" x14ac:dyDescent="0.3">
      <c r="E419" s="102"/>
      <c r="F419" s="109"/>
      <c r="H419" s="102"/>
      <c r="I419" s="102"/>
    </row>
    <row r="420" spans="5:9" ht="15.75" customHeight="1" x14ac:dyDescent="0.3">
      <c r="E420" s="102"/>
      <c r="F420" s="109"/>
      <c r="H420" s="102"/>
      <c r="I420" s="102"/>
    </row>
    <row r="421" spans="5:9" ht="15.75" customHeight="1" x14ac:dyDescent="0.3">
      <c r="E421" s="102"/>
      <c r="F421" s="109"/>
      <c r="H421" s="102"/>
      <c r="I421" s="102"/>
    </row>
    <row r="422" spans="5:9" ht="15.75" customHeight="1" x14ac:dyDescent="0.3">
      <c r="E422" s="102"/>
      <c r="F422" s="109"/>
      <c r="H422" s="102"/>
      <c r="I422" s="102"/>
    </row>
    <row r="423" spans="5:9" ht="15.75" customHeight="1" x14ac:dyDescent="0.3">
      <c r="E423" s="102"/>
      <c r="F423" s="109"/>
      <c r="H423" s="102"/>
      <c r="I423" s="102"/>
    </row>
    <row r="424" spans="5:9" ht="15.75" customHeight="1" x14ac:dyDescent="0.3">
      <c r="E424" s="102"/>
      <c r="F424" s="109"/>
      <c r="H424" s="102"/>
      <c r="I424" s="102"/>
    </row>
    <row r="425" spans="5:9" ht="15.75" customHeight="1" x14ac:dyDescent="0.3">
      <c r="E425" s="102"/>
      <c r="F425" s="109"/>
      <c r="H425" s="102"/>
      <c r="I425" s="102"/>
    </row>
    <row r="426" spans="5:9" ht="15.75" customHeight="1" x14ac:dyDescent="0.3">
      <c r="E426" s="102"/>
      <c r="F426" s="109"/>
      <c r="H426" s="102"/>
      <c r="I426" s="102"/>
    </row>
    <row r="427" spans="5:9" ht="15.75" customHeight="1" x14ac:dyDescent="0.3">
      <c r="E427" s="102"/>
      <c r="F427" s="109"/>
      <c r="H427" s="102"/>
      <c r="I427" s="102"/>
    </row>
    <row r="428" spans="5:9" ht="15.75" customHeight="1" x14ac:dyDescent="0.3">
      <c r="E428" s="102"/>
      <c r="F428" s="109"/>
      <c r="H428" s="102"/>
      <c r="I428" s="102"/>
    </row>
    <row r="429" spans="5:9" ht="15.75" customHeight="1" x14ac:dyDescent="0.3">
      <c r="E429" s="102"/>
      <c r="F429" s="109"/>
      <c r="H429" s="102"/>
      <c r="I429" s="102"/>
    </row>
    <row r="430" spans="5:9" ht="15.75" customHeight="1" x14ac:dyDescent="0.3">
      <c r="E430" s="102"/>
      <c r="F430" s="109"/>
      <c r="H430" s="102"/>
      <c r="I430" s="102"/>
    </row>
    <row r="431" spans="5:9" ht="15.75" customHeight="1" x14ac:dyDescent="0.3">
      <c r="E431" s="102"/>
      <c r="F431" s="109"/>
      <c r="H431" s="102"/>
      <c r="I431" s="102"/>
    </row>
    <row r="432" spans="5:9" ht="15.75" customHeight="1" x14ac:dyDescent="0.3">
      <c r="E432" s="102"/>
      <c r="F432" s="109"/>
      <c r="H432" s="102"/>
      <c r="I432" s="102"/>
    </row>
    <row r="433" spans="5:9" ht="15.75" customHeight="1" x14ac:dyDescent="0.3">
      <c r="E433" s="102"/>
      <c r="F433" s="109"/>
      <c r="H433" s="102"/>
      <c r="I433" s="102"/>
    </row>
    <row r="434" spans="5:9" ht="15.75" customHeight="1" x14ac:dyDescent="0.3">
      <c r="E434" s="102"/>
      <c r="F434" s="109"/>
      <c r="H434" s="102"/>
      <c r="I434" s="102"/>
    </row>
    <row r="435" spans="5:9" ht="15.75" customHeight="1" x14ac:dyDescent="0.3">
      <c r="E435" s="102"/>
      <c r="F435" s="109"/>
      <c r="H435" s="102"/>
      <c r="I435" s="102"/>
    </row>
    <row r="436" spans="5:9" ht="15.75" customHeight="1" x14ac:dyDescent="0.3">
      <c r="E436" s="102"/>
      <c r="F436" s="109"/>
      <c r="H436" s="102"/>
      <c r="I436" s="102"/>
    </row>
    <row r="437" spans="5:9" ht="15.75" customHeight="1" x14ac:dyDescent="0.3">
      <c r="E437" s="102"/>
      <c r="F437" s="109"/>
      <c r="H437" s="102"/>
      <c r="I437" s="102"/>
    </row>
    <row r="438" spans="5:9" ht="15.75" customHeight="1" x14ac:dyDescent="0.3">
      <c r="E438" s="102"/>
      <c r="F438" s="109"/>
      <c r="H438" s="102"/>
      <c r="I438" s="102"/>
    </row>
    <row r="439" spans="5:9" ht="15.75" customHeight="1" x14ac:dyDescent="0.3">
      <c r="E439" s="102"/>
      <c r="F439" s="109"/>
      <c r="H439" s="102"/>
      <c r="I439" s="102"/>
    </row>
    <row r="440" spans="5:9" ht="15.75" customHeight="1" x14ac:dyDescent="0.3">
      <c r="E440" s="102"/>
      <c r="F440" s="109"/>
      <c r="H440" s="102"/>
      <c r="I440" s="102"/>
    </row>
    <row r="441" spans="5:9" ht="15.75" customHeight="1" x14ac:dyDescent="0.3">
      <c r="E441" s="102"/>
      <c r="F441" s="109"/>
      <c r="H441" s="102"/>
      <c r="I441" s="102"/>
    </row>
    <row r="442" spans="5:9" ht="15.75" customHeight="1" x14ac:dyDescent="0.3">
      <c r="E442" s="102"/>
      <c r="F442" s="109"/>
      <c r="H442" s="102"/>
      <c r="I442" s="102"/>
    </row>
    <row r="443" spans="5:9" ht="15.75" customHeight="1" x14ac:dyDescent="0.3">
      <c r="E443" s="102"/>
      <c r="F443" s="109"/>
      <c r="H443" s="102"/>
      <c r="I443" s="102"/>
    </row>
    <row r="444" spans="5:9" ht="15.75" customHeight="1" x14ac:dyDescent="0.3">
      <c r="E444" s="102"/>
      <c r="F444" s="109"/>
      <c r="H444" s="102"/>
      <c r="I444" s="102"/>
    </row>
    <row r="445" spans="5:9" ht="15.75" customHeight="1" x14ac:dyDescent="0.3">
      <c r="E445" s="102"/>
      <c r="F445" s="109"/>
      <c r="H445" s="102"/>
      <c r="I445" s="102"/>
    </row>
    <row r="446" spans="5:9" ht="15.75" customHeight="1" x14ac:dyDescent="0.3">
      <c r="E446" s="102"/>
      <c r="F446" s="109"/>
      <c r="H446" s="102"/>
      <c r="I446" s="102"/>
    </row>
    <row r="447" spans="5:9" ht="15.75" customHeight="1" x14ac:dyDescent="0.3">
      <c r="E447" s="102"/>
      <c r="F447" s="109"/>
      <c r="H447" s="102"/>
      <c r="I447" s="102"/>
    </row>
    <row r="448" spans="5:9" ht="15.75" customHeight="1" x14ac:dyDescent="0.3">
      <c r="E448" s="102"/>
      <c r="F448" s="109"/>
      <c r="H448" s="102"/>
      <c r="I448" s="102"/>
    </row>
    <row r="449" spans="5:9" ht="15.75" customHeight="1" x14ac:dyDescent="0.3">
      <c r="E449" s="102"/>
      <c r="F449" s="109"/>
      <c r="H449" s="102"/>
      <c r="I449" s="102"/>
    </row>
    <row r="450" spans="5:9" ht="15.75" customHeight="1" x14ac:dyDescent="0.3">
      <c r="E450" s="102"/>
      <c r="F450" s="109"/>
      <c r="H450" s="102"/>
      <c r="I450" s="102"/>
    </row>
    <row r="451" spans="5:9" ht="15.75" customHeight="1" x14ac:dyDescent="0.3">
      <c r="E451" s="102"/>
      <c r="F451" s="109"/>
      <c r="H451" s="102"/>
      <c r="I451" s="102"/>
    </row>
    <row r="452" spans="5:9" ht="15.75" customHeight="1" x14ac:dyDescent="0.3">
      <c r="E452" s="102"/>
      <c r="F452" s="109"/>
      <c r="H452" s="102"/>
      <c r="I452" s="102"/>
    </row>
    <row r="453" spans="5:9" ht="15.75" customHeight="1" x14ac:dyDescent="0.3">
      <c r="E453" s="102"/>
      <c r="F453" s="109"/>
      <c r="H453" s="102"/>
      <c r="I453" s="102"/>
    </row>
    <row r="454" spans="5:9" ht="15.75" customHeight="1" x14ac:dyDescent="0.3">
      <c r="E454" s="102"/>
      <c r="F454" s="109"/>
      <c r="H454" s="102"/>
      <c r="I454" s="102"/>
    </row>
    <row r="455" spans="5:9" ht="15.75" customHeight="1" x14ac:dyDescent="0.3">
      <c r="E455" s="102"/>
      <c r="F455" s="109"/>
      <c r="H455" s="102"/>
      <c r="I455" s="102"/>
    </row>
    <row r="456" spans="5:9" ht="15.75" customHeight="1" x14ac:dyDescent="0.3">
      <c r="E456" s="102"/>
      <c r="F456" s="109"/>
      <c r="H456" s="102"/>
      <c r="I456" s="102"/>
    </row>
    <row r="457" spans="5:9" ht="15.75" customHeight="1" x14ac:dyDescent="0.3">
      <c r="E457" s="102"/>
      <c r="F457" s="109"/>
      <c r="H457" s="102"/>
      <c r="I457" s="102"/>
    </row>
    <row r="458" spans="5:9" ht="15.75" customHeight="1" x14ac:dyDescent="0.3">
      <c r="E458" s="102"/>
      <c r="F458" s="109"/>
      <c r="H458" s="102"/>
      <c r="I458" s="102"/>
    </row>
    <row r="459" spans="5:9" ht="15.75" customHeight="1" x14ac:dyDescent="0.3">
      <c r="E459" s="102"/>
      <c r="F459" s="109"/>
      <c r="H459" s="102"/>
      <c r="I459" s="102"/>
    </row>
    <row r="460" spans="5:9" ht="15.75" customHeight="1" x14ac:dyDescent="0.3">
      <c r="E460" s="102"/>
      <c r="F460" s="109"/>
      <c r="H460" s="102"/>
      <c r="I460" s="102"/>
    </row>
    <row r="461" spans="5:9" ht="15.75" customHeight="1" x14ac:dyDescent="0.3">
      <c r="E461" s="102"/>
      <c r="F461" s="109"/>
      <c r="H461" s="102"/>
      <c r="I461" s="102"/>
    </row>
    <row r="462" spans="5:9" ht="15.75" customHeight="1" x14ac:dyDescent="0.3">
      <c r="E462" s="102"/>
      <c r="F462" s="109"/>
      <c r="H462" s="102"/>
      <c r="I462" s="102"/>
    </row>
    <row r="463" spans="5:9" ht="15.75" customHeight="1" x14ac:dyDescent="0.3">
      <c r="E463" s="102"/>
      <c r="F463" s="109"/>
      <c r="H463" s="102"/>
      <c r="I463" s="102"/>
    </row>
    <row r="464" spans="5:9" ht="15.75" customHeight="1" x14ac:dyDescent="0.3">
      <c r="E464" s="102"/>
      <c r="F464" s="109"/>
      <c r="H464" s="102"/>
      <c r="I464" s="102"/>
    </row>
    <row r="465" spans="5:9" ht="15.75" customHeight="1" x14ac:dyDescent="0.3">
      <c r="E465" s="102"/>
      <c r="F465" s="109"/>
      <c r="H465" s="102"/>
      <c r="I465" s="102"/>
    </row>
    <row r="466" spans="5:9" ht="15.75" customHeight="1" x14ac:dyDescent="0.3">
      <c r="E466" s="102"/>
      <c r="F466" s="109"/>
      <c r="H466" s="102"/>
      <c r="I466" s="102"/>
    </row>
    <row r="467" spans="5:9" ht="15.75" customHeight="1" x14ac:dyDescent="0.3">
      <c r="E467" s="102"/>
      <c r="F467" s="109"/>
      <c r="H467" s="102"/>
      <c r="I467" s="102"/>
    </row>
    <row r="468" spans="5:9" ht="15.75" customHeight="1" x14ac:dyDescent="0.3">
      <c r="E468" s="102"/>
      <c r="F468" s="109"/>
      <c r="H468" s="102"/>
      <c r="I468" s="102"/>
    </row>
    <row r="469" spans="5:9" ht="15.75" customHeight="1" x14ac:dyDescent="0.3">
      <c r="E469" s="102"/>
      <c r="F469" s="109"/>
      <c r="H469" s="102"/>
      <c r="I469" s="102"/>
    </row>
    <row r="470" spans="5:9" ht="15.75" customHeight="1" x14ac:dyDescent="0.3">
      <c r="E470" s="102"/>
      <c r="F470" s="109"/>
      <c r="H470" s="102"/>
      <c r="I470" s="102"/>
    </row>
    <row r="471" spans="5:9" ht="15.75" customHeight="1" x14ac:dyDescent="0.3">
      <c r="E471" s="102"/>
      <c r="F471" s="109"/>
      <c r="H471" s="102"/>
      <c r="I471" s="102"/>
    </row>
    <row r="472" spans="5:9" ht="15.75" customHeight="1" x14ac:dyDescent="0.3">
      <c r="E472" s="102"/>
      <c r="F472" s="109"/>
      <c r="H472" s="102"/>
      <c r="I472" s="102"/>
    </row>
    <row r="473" spans="5:9" ht="15.75" customHeight="1" x14ac:dyDescent="0.3">
      <c r="E473" s="102"/>
      <c r="F473" s="109"/>
      <c r="H473" s="102"/>
      <c r="I473" s="102"/>
    </row>
    <row r="474" spans="5:9" ht="15.75" customHeight="1" x14ac:dyDescent="0.3">
      <c r="E474" s="102"/>
      <c r="F474" s="109"/>
      <c r="H474" s="102"/>
      <c r="I474" s="102"/>
    </row>
    <row r="475" spans="5:9" ht="15.75" customHeight="1" x14ac:dyDescent="0.3">
      <c r="E475" s="102"/>
      <c r="F475" s="109"/>
      <c r="H475" s="102"/>
      <c r="I475" s="102"/>
    </row>
    <row r="476" spans="5:9" ht="15.75" customHeight="1" x14ac:dyDescent="0.3">
      <c r="E476" s="102"/>
      <c r="F476" s="109"/>
      <c r="H476" s="102"/>
      <c r="I476" s="102"/>
    </row>
    <row r="477" spans="5:9" ht="15.75" customHeight="1" x14ac:dyDescent="0.3">
      <c r="E477" s="102"/>
      <c r="F477" s="109"/>
      <c r="H477" s="102"/>
      <c r="I477" s="102"/>
    </row>
    <row r="478" spans="5:9" ht="15.75" customHeight="1" x14ac:dyDescent="0.3">
      <c r="E478" s="102"/>
      <c r="F478" s="109"/>
      <c r="H478" s="102"/>
      <c r="I478" s="102"/>
    </row>
    <row r="479" spans="5:9" ht="15.75" customHeight="1" x14ac:dyDescent="0.3">
      <c r="E479" s="102"/>
      <c r="F479" s="109"/>
      <c r="H479" s="102"/>
      <c r="I479" s="102"/>
    </row>
    <row r="480" spans="5:9" ht="15.75" customHeight="1" x14ac:dyDescent="0.3">
      <c r="E480" s="102"/>
      <c r="F480" s="109"/>
      <c r="H480" s="102"/>
      <c r="I480" s="102"/>
    </row>
    <row r="481" spans="5:9" ht="15.75" customHeight="1" x14ac:dyDescent="0.3">
      <c r="E481" s="102"/>
      <c r="F481" s="109"/>
      <c r="H481" s="102"/>
      <c r="I481" s="102"/>
    </row>
    <row r="482" spans="5:9" ht="15.75" customHeight="1" x14ac:dyDescent="0.3">
      <c r="E482" s="102"/>
      <c r="F482" s="109"/>
      <c r="H482" s="102"/>
      <c r="I482" s="102"/>
    </row>
    <row r="483" spans="5:9" ht="15.75" customHeight="1" x14ac:dyDescent="0.3">
      <c r="E483" s="102"/>
      <c r="F483" s="109"/>
      <c r="H483" s="102"/>
      <c r="I483" s="102"/>
    </row>
    <row r="484" spans="5:9" ht="15.75" customHeight="1" x14ac:dyDescent="0.3">
      <c r="E484" s="102"/>
      <c r="F484" s="109"/>
      <c r="H484" s="102"/>
      <c r="I484" s="102"/>
    </row>
    <row r="485" spans="5:9" ht="15.75" customHeight="1" x14ac:dyDescent="0.3">
      <c r="E485" s="102"/>
      <c r="F485" s="109"/>
      <c r="H485" s="102"/>
      <c r="I485" s="102"/>
    </row>
    <row r="486" spans="5:9" ht="15.75" customHeight="1" x14ac:dyDescent="0.3">
      <c r="E486" s="102"/>
      <c r="F486" s="109"/>
      <c r="H486" s="102"/>
      <c r="I486" s="102"/>
    </row>
    <row r="487" spans="5:9" ht="15.75" customHeight="1" x14ac:dyDescent="0.3">
      <c r="E487" s="102"/>
      <c r="F487" s="109"/>
      <c r="H487" s="102"/>
      <c r="I487" s="102"/>
    </row>
    <row r="488" spans="5:9" ht="15.75" customHeight="1" x14ac:dyDescent="0.3">
      <c r="E488" s="102"/>
      <c r="F488" s="109"/>
      <c r="H488" s="102"/>
      <c r="I488" s="102"/>
    </row>
    <row r="489" spans="5:9" ht="15.75" customHeight="1" x14ac:dyDescent="0.3">
      <c r="E489" s="102"/>
      <c r="F489" s="109"/>
      <c r="H489" s="102"/>
      <c r="I489" s="102"/>
    </row>
    <row r="490" spans="5:9" ht="15.75" customHeight="1" x14ac:dyDescent="0.3">
      <c r="E490" s="102"/>
      <c r="F490" s="109"/>
      <c r="H490" s="102"/>
      <c r="I490" s="102"/>
    </row>
    <row r="491" spans="5:9" ht="15.75" customHeight="1" x14ac:dyDescent="0.3">
      <c r="E491" s="102"/>
      <c r="F491" s="109"/>
      <c r="H491" s="102"/>
      <c r="I491" s="102"/>
    </row>
    <row r="492" spans="5:9" ht="15.75" customHeight="1" x14ac:dyDescent="0.3">
      <c r="E492" s="102"/>
      <c r="F492" s="109"/>
      <c r="H492" s="102"/>
      <c r="I492" s="102"/>
    </row>
    <row r="493" spans="5:9" ht="15.75" customHeight="1" x14ac:dyDescent="0.3">
      <c r="E493" s="102"/>
      <c r="F493" s="109"/>
      <c r="H493" s="102"/>
      <c r="I493" s="102"/>
    </row>
    <row r="494" spans="5:9" ht="15.75" customHeight="1" x14ac:dyDescent="0.3">
      <c r="E494" s="102"/>
      <c r="F494" s="109"/>
      <c r="H494" s="102"/>
      <c r="I494" s="102"/>
    </row>
    <row r="495" spans="5:9" ht="15.75" customHeight="1" x14ac:dyDescent="0.3">
      <c r="E495" s="102"/>
      <c r="F495" s="109"/>
      <c r="H495" s="102"/>
      <c r="I495" s="102"/>
    </row>
    <row r="496" spans="5:9" ht="15.75" customHeight="1" x14ac:dyDescent="0.3">
      <c r="E496" s="102"/>
      <c r="F496" s="109"/>
      <c r="H496" s="102"/>
      <c r="I496" s="102"/>
    </row>
    <row r="497" spans="5:9" ht="15.75" customHeight="1" x14ac:dyDescent="0.3">
      <c r="E497" s="102"/>
      <c r="F497" s="109"/>
      <c r="H497" s="102"/>
      <c r="I497" s="102"/>
    </row>
    <row r="498" spans="5:9" ht="15.75" customHeight="1" x14ac:dyDescent="0.3">
      <c r="E498" s="102"/>
      <c r="F498" s="109"/>
      <c r="H498" s="102"/>
      <c r="I498" s="102"/>
    </row>
    <row r="499" spans="5:9" ht="15.75" customHeight="1" x14ac:dyDescent="0.3">
      <c r="E499" s="102"/>
      <c r="F499" s="109"/>
      <c r="H499" s="102"/>
      <c r="I499" s="102"/>
    </row>
    <row r="500" spans="5:9" ht="15.75" customHeight="1" x14ac:dyDescent="0.3">
      <c r="E500" s="102"/>
      <c r="F500" s="109"/>
      <c r="H500" s="102"/>
      <c r="I500" s="102"/>
    </row>
    <row r="501" spans="5:9" ht="15.75" customHeight="1" x14ac:dyDescent="0.3">
      <c r="E501" s="102"/>
      <c r="F501" s="109"/>
      <c r="H501" s="102"/>
      <c r="I501" s="102"/>
    </row>
    <row r="502" spans="5:9" ht="15.75" customHeight="1" x14ac:dyDescent="0.3">
      <c r="E502" s="102"/>
      <c r="F502" s="109"/>
      <c r="H502" s="102"/>
      <c r="I502" s="102"/>
    </row>
    <row r="503" spans="5:9" ht="15.75" customHeight="1" x14ac:dyDescent="0.3">
      <c r="E503" s="102"/>
      <c r="F503" s="109"/>
      <c r="H503" s="102"/>
      <c r="I503" s="102"/>
    </row>
    <row r="504" spans="5:9" ht="15.75" customHeight="1" x14ac:dyDescent="0.3">
      <c r="E504" s="102"/>
      <c r="F504" s="109"/>
      <c r="H504" s="102"/>
      <c r="I504" s="102"/>
    </row>
    <row r="505" spans="5:9" ht="15.75" customHeight="1" x14ac:dyDescent="0.3">
      <c r="E505" s="102"/>
      <c r="F505" s="109"/>
      <c r="H505" s="102"/>
      <c r="I505" s="102"/>
    </row>
    <row r="506" spans="5:9" ht="15.75" customHeight="1" x14ac:dyDescent="0.3">
      <c r="E506" s="102"/>
      <c r="F506" s="109"/>
      <c r="H506" s="102"/>
      <c r="I506" s="102"/>
    </row>
    <row r="507" spans="5:9" ht="15.75" customHeight="1" x14ac:dyDescent="0.3">
      <c r="E507" s="102"/>
      <c r="F507" s="109"/>
      <c r="H507" s="102"/>
      <c r="I507" s="102"/>
    </row>
    <row r="508" spans="5:9" ht="15.75" customHeight="1" x14ac:dyDescent="0.3">
      <c r="E508" s="102"/>
      <c r="F508" s="109"/>
      <c r="H508" s="102"/>
      <c r="I508" s="102"/>
    </row>
    <row r="509" spans="5:9" ht="15.75" customHeight="1" x14ac:dyDescent="0.3">
      <c r="E509" s="102"/>
      <c r="F509" s="109"/>
      <c r="H509" s="102"/>
      <c r="I509" s="102"/>
    </row>
    <row r="510" spans="5:9" ht="15.75" customHeight="1" x14ac:dyDescent="0.3">
      <c r="E510" s="102"/>
      <c r="F510" s="109"/>
      <c r="H510" s="102"/>
      <c r="I510" s="102"/>
    </row>
    <row r="511" spans="5:9" ht="15.75" customHeight="1" x14ac:dyDescent="0.3">
      <c r="E511" s="102"/>
      <c r="F511" s="109"/>
      <c r="H511" s="102"/>
      <c r="I511" s="102"/>
    </row>
    <row r="512" spans="5:9" ht="15.75" customHeight="1" x14ac:dyDescent="0.3">
      <c r="E512" s="102"/>
      <c r="F512" s="109"/>
      <c r="H512" s="102"/>
      <c r="I512" s="102"/>
    </row>
    <row r="513" spans="5:9" ht="15.75" customHeight="1" x14ac:dyDescent="0.3">
      <c r="E513" s="102"/>
      <c r="F513" s="109"/>
      <c r="H513" s="102"/>
      <c r="I513" s="102"/>
    </row>
    <row r="514" spans="5:9" ht="15.75" customHeight="1" x14ac:dyDescent="0.3">
      <c r="E514" s="102"/>
      <c r="F514" s="109"/>
      <c r="H514" s="102"/>
      <c r="I514" s="102"/>
    </row>
    <row r="515" spans="5:9" ht="15.75" customHeight="1" x14ac:dyDescent="0.3">
      <c r="E515" s="102"/>
      <c r="F515" s="109"/>
      <c r="H515" s="102"/>
      <c r="I515" s="102"/>
    </row>
    <row r="516" spans="5:9" ht="15.75" customHeight="1" x14ac:dyDescent="0.3">
      <c r="E516" s="102"/>
      <c r="F516" s="109"/>
      <c r="H516" s="102"/>
      <c r="I516" s="102"/>
    </row>
    <row r="517" spans="5:9" ht="15.75" customHeight="1" x14ac:dyDescent="0.3">
      <c r="E517" s="102"/>
      <c r="F517" s="109"/>
      <c r="H517" s="102"/>
      <c r="I517" s="102"/>
    </row>
    <row r="518" spans="5:9" ht="15.75" customHeight="1" x14ac:dyDescent="0.3">
      <c r="E518" s="102"/>
      <c r="F518" s="109"/>
      <c r="H518" s="102"/>
      <c r="I518" s="102"/>
    </row>
    <row r="519" spans="5:9" ht="15.75" customHeight="1" x14ac:dyDescent="0.3">
      <c r="E519" s="102"/>
      <c r="F519" s="109"/>
      <c r="H519" s="102"/>
      <c r="I519" s="102"/>
    </row>
    <row r="520" spans="5:9" ht="15.75" customHeight="1" x14ac:dyDescent="0.3">
      <c r="E520" s="102"/>
      <c r="F520" s="109"/>
      <c r="H520" s="102"/>
      <c r="I520" s="102"/>
    </row>
    <row r="521" spans="5:9" ht="15.75" customHeight="1" x14ac:dyDescent="0.3">
      <c r="E521" s="102"/>
      <c r="F521" s="109"/>
      <c r="H521" s="102"/>
      <c r="I521" s="102"/>
    </row>
    <row r="522" spans="5:9" ht="15.75" customHeight="1" x14ac:dyDescent="0.3">
      <c r="E522" s="102"/>
      <c r="F522" s="109"/>
      <c r="H522" s="102"/>
      <c r="I522" s="102"/>
    </row>
    <row r="523" spans="5:9" ht="15.75" customHeight="1" x14ac:dyDescent="0.3">
      <c r="E523" s="102"/>
      <c r="F523" s="109"/>
      <c r="H523" s="102"/>
      <c r="I523" s="102"/>
    </row>
    <row r="524" spans="5:9" ht="15.75" customHeight="1" x14ac:dyDescent="0.3">
      <c r="E524" s="102"/>
      <c r="F524" s="109"/>
      <c r="H524" s="102"/>
      <c r="I524" s="102"/>
    </row>
    <row r="525" spans="5:9" ht="15.75" customHeight="1" x14ac:dyDescent="0.3">
      <c r="E525" s="102"/>
      <c r="F525" s="109"/>
      <c r="H525" s="102"/>
      <c r="I525" s="102"/>
    </row>
    <row r="526" spans="5:9" ht="15.75" customHeight="1" x14ac:dyDescent="0.3">
      <c r="E526" s="102"/>
      <c r="F526" s="109"/>
      <c r="H526" s="102"/>
      <c r="I526" s="102"/>
    </row>
    <row r="527" spans="5:9" ht="15.75" customHeight="1" x14ac:dyDescent="0.3">
      <c r="E527" s="102"/>
      <c r="F527" s="109"/>
      <c r="H527" s="102"/>
      <c r="I527" s="102"/>
    </row>
    <row r="528" spans="5:9" ht="15.75" customHeight="1" x14ac:dyDescent="0.3">
      <c r="E528" s="102"/>
      <c r="F528" s="109"/>
      <c r="H528" s="102"/>
      <c r="I528" s="102"/>
    </row>
    <row r="529" spans="5:9" ht="15.75" customHeight="1" x14ac:dyDescent="0.3">
      <c r="E529" s="102"/>
      <c r="F529" s="109"/>
      <c r="H529" s="102"/>
      <c r="I529" s="102"/>
    </row>
    <row r="530" spans="5:9" ht="15.75" customHeight="1" x14ac:dyDescent="0.3">
      <c r="E530" s="102"/>
      <c r="F530" s="109"/>
      <c r="H530" s="102"/>
      <c r="I530" s="102"/>
    </row>
    <row r="531" spans="5:9" ht="15.75" customHeight="1" x14ac:dyDescent="0.3">
      <c r="E531" s="102"/>
      <c r="F531" s="109"/>
      <c r="H531" s="102"/>
      <c r="I531" s="102"/>
    </row>
    <row r="532" spans="5:9" ht="15.75" customHeight="1" x14ac:dyDescent="0.3">
      <c r="E532" s="102"/>
      <c r="F532" s="109"/>
      <c r="H532" s="102"/>
      <c r="I532" s="102"/>
    </row>
    <row r="533" spans="5:9" ht="15.75" customHeight="1" x14ac:dyDescent="0.3">
      <c r="E533" s="102"/>
      <c r="F533" s="109"/>
      <c r="H533" s="102"/>
      <c r="I533" s="102"/>
    </row>
    <row r="534" spans="5:9" ht="15.75" customHeight="1" x14ac:dyDescent="0.3">
      <c r="E534" s="102"/>
      <c r="F534" s="109"/>
      <c r="H534" s="102"/>
      <c r="I534" s="102"/>
    </row>
    <row r="535" spans="5:9" ht="15.75" customHeight="1" x14ac:dyDescent="0.3">
      <c r="E535" s="102"/>
      <c r="F535" s="109"/>
      <c r="H535" s="102"/>
      <c r="I535" s="102"/>
    </row>
    <row r="536" spans="5:9" ht="15.75" customHeight="1" x14ac:dyDescent="0.3">
      <c r="E536" s="102"/>
      <c r="F536" s="109"/>
      <c r="H536" s="102"/>
      <c r="I536" s="102"/>
    </row>
    <row r="537" spans="5:9" ht="15.75" customHeight="1" x14ac:dyDescent="0.3">
      <c r="E537" s="102"/>
      <c r="F537" s="109"/>
      <c r="H537" s="102"/>
      <c r="I537" s="102"/>
    </row>
    <row r="538" spans="5:9" ht="15.75" customHeight="1" x14ac:dyDescent="0.3">
      <c r="E538" s="102"/>
      <c r="F538" s="109"/>
      <c r="H538" s="102"/>
      <c r="I538" s="102"/>
    </row>
    <row r="539" spans="5:9" ht="15.75" customHeight="1" x14ac:dyDescent="0.3">
      <c r="E539" s="102"/>
      <c r="F539" s="109"/>
      <c r="H539" s="102"/>
      <c r="I539" s="102"/>
    </row>
    <row r="540" spans="5:9" ht="15.75" customHeight="1" x14ac:dyDescent="0.3">
      <c r="E540" s="102"/>
      <c r="F540" s="109"/>
      <c r="H540" s="102"/>
      <c r="I540" s="102"/>
    </row>
    <row r="541" spans="5:9" ht="15.75" customHeight="1" x14ac:dyDescent="0.3">
      <c r="E541" s="102"/>
      <c r="F541" s="109"/>
      <c r="H541" s="102"/>
      <c r="I541" s="102"/>
    </row>
    <row r="542" spans="5:9" ht="15.75" customHeight="1" x14ac:dyDescent="0.3">
      <c r="E542" s="102"/>
      <c r="F542" s="109"/>
      <c r="H542" s="102"/>
      <c r="I542" s="102"/>
    </row>
    <row r="543" spans="5:9" ht="15.75" customHeight="1" x14ac:dyDescent="0.3">
      <c r="E543" s="102"/>
      <c r="F543" s="109"/>
      <c r="H543" s="102"/>
      <c r="I543" s="102"/>
    </row>
    <row r="544" spans="5:9" ht="15.75" customHeight="1" x14ac:dyDescent="0.3">
      <c r="E544" s="102"/>
      <c r="F544" s="109"/>
      <c r="H544" s="102"/>
      <c r="I544" s="102"/>
    </row>
    <row r="545" spans="5:9" ht="15.75" customHeight="1" x14ac:dyDescent="0.3">
      <c r="E545" s="102"/>
      <c r="F545" s="109"/>
      <c r="H545" s="102"/>
      <c r="I545" s="102"/>
    </row>
    <row r="546" spans="5:9" ht="15.75" customHeight="1" x14ac:dyDescent="0.3">
      <c r="E546" s="102"/>
      <c r="F546" s="109"/>
      <c r="H546" s="102"/>
      <c r="I546" s="102"/>
    </row>
    <row r="547" spans="5:9" ht="15.75" customHeight="1" x14ac:dyDescent="0.3">
      <c r="E547" s="102"/>
      <c r="F547" s="109"/>
      <c r="H547" s="102"/>
      <c r="I547" s="102"/>
    </row>
    <row r="548" spans="5:9" ht="15.75" customHeight="1" x14ac:dyDescent="0.3">
      <c r="E548" s="102"/>
      <c r="F548" s="109"/>
      <c r="H548" s="102"/>
      <c r="I548" s="102"/>
    </row>
    <row r="549" spans="5:9" ht="15.75" customHeight="1" x14ac:dyDescent="0.3">
      <c r="E549" s="102"/>
      <c r="F549" s="109"/>
      <c r="H549" s="102"/>
      <c r="I549" s="102"/>
    </row>
    <row r="550" spans="5:9" ht="15.75" customHeight="1" x14ac:dyDescent="0.3">
      <c r="E550" s="102"/>
      <c r="F550" s="109"/>
      <c r="H550" s="102"/>
      <c r="I550" s="102"/>
    </row>
    <row r="551" spans="5:9" ht="15.75" customHeight="1" x14ac:dyDescent="0.3">
      <c r="E551" s="102"/>
      <c r="F551" s="109"/>
      <c r="H551" s="102"/>
      <c r="I551" s="102"/>
    </row>
    <row r="552" spans="5:9" ht="15.75" customHeight="1" x14ac:dyDescent="0.3">
      <c r="E552" s="102"/>
      <c r="F552" s="109"/>
      <c r="H552" s="102"/>
      <c r="I552" s="102"/>
    </row>
    <row r="553" spans="5:9" ht="15.75" customHeight="1" x14ac:dyDescent="0.3">
      <c r="E553" s="102"/>
      <c r="F553" s="109"/>
      <c r="H553" s="102"/>
      <c r="I553" s="102"/>
    </row>
    <row r="554" spans="5:9" ht="15.75" customHeight="1" x14ac:dyDescent="0.3">
      <c r="E554" s="102"/>
      <c r="F554" s="109"/>
      <c r="H554" s="102"/>
      <c r="I554" s="102"/>
    </row>
    <row r="555" spans="5:9" ht="15.75" customHeight="1" x14ac:dyDescent="0.3">
      <c r="E555" s="102"/>
      <c r="F555" s="109"/>
      <c r="H555" s="102"/>
      <c r="I555" s="102"/>
    </row>
    <row r="556" spans="5:9" ht="15.75" customHeight="1" x14ac:dyDescent="0.3">
      <c r="E556" s="102"/>
      <c r="F556" s="109"/>
      <c r="H556" s="102"/>
      <c r="I556" s="102"/>
    </row>
    <row r="557" spans="5:9" ht="15.75" customHeight="1" x14ac:dyDescent="0.3">
      <c r="E557" s="102"/>
      <c r="F557" s="109"/>
      <c r="H557" s="102"/>
      <c r="I557" s="102"/>
    </row>
    <row r="558" spans="5:9" ht="15.75" customHeight="1" x14ac:dyDescent="0.3">
      <c r="E558" s="102"/>
      <c r="F558" s="109"/>
      <c r="H558" s="102"/>
      <c r="I558" s="102"/>
    </row>
    <row r="559" spans="5:9" ht="15.75" customHeight="1" x14ac:dyDescent="0.3">
      <c r="E559" s="102"/>
      <c r="F559" s="109"/>
      <c r="H559" s="102"/>
      <c r="I559" s="102"/>
    </row>
    <row r="560" spans="5:9" ht="15.75" customHeight="1" x14ac:dyDescent="0.3">
      <c r="E560" s="102"/>
      <c r="F560" s="109"/>
      <c r="H560" s="102"/>
      <c r="I560" s="102"/>
    </row>
    <row r="561" spans="5:9" ht="15.75" customHeight="1" x14ac:dyDescent="0.3">
      <c r="E561" s="102"/>
      <c r="F561" s="109"/>
      <c r="H561" s="102"/>
      <c r="I561" s="102"/>
    </row>
    <row r="562" spans="5:9" ht="15.75" customHeight="1" x14ac:dyDescent="0.3">
      <c r="E562" s="102"/>
      <c r="F562" s="109"/>
      <c r="H562" s="102"/>
      <c r="I562" s="102"/>
    </row>
    <row r="563" spans="5:9" ht="15.75" customHeight="1" x14ac:dyDescent="0.3">
      <c r="E563" s="102"/>
      <c r="F563" s="109"/>
      <c r="H563" s="102"/>
      <c r="I563" s="102"/>
    </row>
    <row r="564" spans="5:9" ht="15.75" customHeight="1" x14ac:dyDescent="0.3">
      <c r="E564" s="102"/>
      <c r="F564" s="109"/>
      <c r="H564" s="102"/>
      <c r="I564" s="102"/>
    </row>
    <row r="565" spans="5:9" ht="15.75" customHeight="1" x14ac:dyDescent="0.3">
      <c r="E565" s="102"/>
      <c r="F565" s="109"/>
      <c r="H565" s="102"/>
      <c r="I565" s="102"/>
    </row>
    <row r="566" spans="5:9" ht="15.75" customHeight="1" x14ac:dyDescent="0.3">
      <c r="E566" s="102"/>
      <c r="F566" s="109"/>
      <c r="H566" s="102"/>
      <c r="I566" s="102"/>
    </row>
    <row r="567" spans="5:9" ht="15.75" customHeight="1" x14ac:dyDescent="0.3">
      <c r="E567" s="102"/>
      <c r="F567" s="109"/>
      <c r="H567" s="102"/>
      <c r="I567" s="102"/>
    </row>
    <row r="568" spans="5:9" ht="15.75" customHeight="1" x14ac:dyDescent="0.3">
      <c r="E568" s="102"/>
      <c r="F568" s="109"/>
      <c r="H568" s="102"/>
      <c r="I568" s="102"/>
    </row>
    <row r="569" spans="5:9" ht="15.75" customHeight="1" x14ac:dyDescent="0.3">
      <c r="E569" s="102"/>
      <c r="F569" s="109"/>
      <c r="H569" s="102"/>
      <c r="I569" s="102"/>
    </row>
    <row r="570" spans="5:9" ht="15.75" customHeight="1" x14ac:dyDescent="0.3">
      <c r="E570" s="102"/>
      <c r="F570" s="109"/>
      <c r="H570" s="102"/>
      <c r="I570" s="102"/>
    </row>
    <row r="571" spans="5:9" ht="15.75" customHeight="1" x14ac:dyDescent="0.3">
      <c r="E571" s="102"/>
      <c r="F571" s="109"/>
      <c r="H571" s="102"/>
      <c r="I571" s="102"/>
    </row>
    <row r="572" spans="5:9" ht="15.75" customHeight="1" x14ac:dyDescent="0.3">
      <c r="E572" s="102"/>
      <c r="F572" s="109"/>
      <c r="H572" s="102"/>
      <c r="I572" s="102"/>
    </row>
    <row r="573" spans="5:9" ht="15.75" customHeight="1" x14ac:dyDescent="0.3">
      <c r="E573" s="102"/>
      <c r="F573" s="109"/>
      <c r="H573" s="102"/>
      <c r="I573" s="102"/>
    </row>
    <row r="574" spans="5:9" ht="15.75" customHeight="1" x14ac:dyDescent="0.3">
      <c r="E574" s="102"/>
      <c r="F574" s="109"/>
      <c r="H574" s="102"/>
      <c r="I574" s="102"/>
    </row>
    <row r="575" spans="5:9" ht="15.75" customHeight="1" x14ac:dyDescent="0.3">
      <c r="E575" s="102"/>
      <c r="F575" s="109"/>
      <c r="H575" s="102"/>
      <c r="I575" s="102"/>
    </row>
    <row r="576" spans="5:9" ht="15.75" customHeight="1" x14ac:dyDescent="0.3">
      <c r="E576" s="102"/>
      <c r="F576" s="109"/>
      <c r="H576" s="102"/>
      <c r="I576" s="102"/>
    </row>
    <row r="577" spans="5:9" ht="15.75" customHeight="1" x14ac:dyDescent="0.3">
      <c r="E577" s="102"/>
      <c r="F577" s="109"/>
      <c r="H577" s="102"/>
      <c r="I577" s="102"/>
    </row>
    <row r="578" spans="5:9" ht="15.75" customHeight="1" x14ac:dyDescent="0.3">
      <c r="E578" s="102"/>
      <c r="F578" s="109"/>
      <c r="H578" s="102"/>
      <c r="I578" s="102"/>
    </row>
    <row r="579" spans="5:9" ht="15.75" customHeight="1" x14ac:dyDescent="0.3">
      <c r="E579" s="102"/>
      <c r="F579" s="109"/>
      <c r="H579" s="102"/>
      <c r="I579" s="102"/>
    </row>
    <row r="580" spans="5:9" ht="15.75" customHeight="1" x14ac:dyDescent="0.3">
      <c r="E580" s="102"/>
      <c r="F580" s="109"/>
      <c r="H580" s="102"/>
      <c r="I580" s="102"/>
    </row>
    <row r="581" spans="5:9" ht="15.75" customHeight="1" x14ac:dyDescent="0.3">
      <c r="E581" s="102"/>
      <c r="F581" s="109"/>
      <c r="H581" s="102"/>
      <c r="I581" s="102"/>
    </row>
    <row r="582" spans="5:9" ht="15.75" customHeight="1" x14ac:dyDescent="0.3">
      <c r="E582" s="102"/>
      <c r="F582" s="109"/>
      <c r="H582" s="102"/>
      <c r="I582" s="102"/>
    </row>
    <row r="583" spans="5:9" ht="15.75" customHeight="1" x14ac:dyDescent="0.3">
      <c r="E583" s="102"/>
      <c r="F583" s="109"/>
      <c r="H583" s="102"/>
      <c r="I583" s="102"/>
    </row>
    <row r="584" spans="5:9" ht="15.75" customHeight="1" x14ac:dyDescent="0.3">
      <c r="E584" s="102"/>
      <c r="F584" s="109"/>
      <c r="H584" s="102"/>
      <c r="I584" s="102"/>
    </row>
    <row r="585" spans="5:9" ht="15.75" customHeight="1" x14ac:dyDescent="0.3">
      <c r="E585" s="102"/>
      <c r="F585" s="109"/>
      <c r="H585" s="102"/>
      <c r="I585" s="102"/>
    </row>
    <row r="586" spans="5:9" ht="15.75" customHeight="1" x14ac:dyDescent="0.3">
      <c r="E586" s="102"/>
      <c r="F586" s="109"/>
      <c r="H586" s="102"/>
      <c r="I586" s="102"/>
    </row>
    <row r="587" spans="5:9" ht="15.75" customHeight="1" x14ac:dyDescent="0.3">
      <c r="E587" s="102"/>
      <c r="F587" s="109"/>
      <c r="H587" s="102"/>
      <c r="I587" s="102"/>
    </row>
    <row r="588" spans="5:9" ht="15.75" customHeight="1" x14ac:dyDescent="0.3">
      <c r="E588" s="102"/>
      <c r="F588" s="109"/>
      <c r="H588" s="102"/>
      <c r="I588" s="102"/>
    </row>
    <row r="589" spans="5:9" ht="15.75" customHeight="1" x14ac:dyDescent="0.3">
      <c r="E589" s="102"/>
      <c r="F589" s="109"/>
      <c r="H589" s="102"/>
      <c r="I589" s="102"/>
    </row>
    <row r="590" spans="5:9" ht="15.75" customHeight="1" x14ac:dyDescent="0.3">
      <c r="E590" s="102"/>
      <c r="F590" s="109"/>
      <c r="H590" s="102"/>
      <c r="I590" s="102"/>
    </row>
    <row r="591" spans="5:9" ht="15.75" customHeight="1" x14ac:dyDescent="0.3">
      <c r="E591" s="102"/>
      <c r="F591" s="109"/>
      <c r="H591" s="102"/>
      <c r="I591" s="102"/>
    </row>
    <row r="592" spans="5:9" ht="15.75" customHeight="1" x14ac:dyDescent="0.3">
      <c r="E592" s="102"/>
      <c r="F592" s="109"/>
      <c r="H592" s="102"/>
      <c r="I592" s="102"/>
    </row>
    <row r="593" spans="5:9" ht="15.75" customHeight="1" x14ac:dyDescent="0.3">
      <c r="E593" s="102"/>
      <c r="F593" s="109"/>
      <c r="H593" s="102"/>
      <c r="I593" s="102"/>
    </row>
    <row r="594" spans="5:9" ht="15.75" customHeight="1" x14ac:dyDescent="0.3">
      <c r="E594" s="102"/>
      <c r="F594" s="109"/>
      <c r="H594" s="102"/>
      <c r="I594" s="102"/>
    </row>
    <row r="595" spans="5:9" ht="15.75" customHeight="1" x14ac:dyDescent="0.3">
      <c r="E595" s="102"/>
      <c r="F595" s="109"/>
      <c r="H595" s="102"/>
      <c r="I595" s="102"/>
    </row>
    <row r="596" spans="5:9" ht="15.75" customHeight="1" x14ac:dyDescent="0.3">
      <c r="E596" s="102"/>
      <c r="F596" s="109"/>
      <c r="H596" s="102"/>
      <c r="I596" s="102"/>
    </row>
    <row r="597" spans="5:9" ht="15.75" customHeight="1" x14ac:dyDescent="0.3">
      <c r="E597" s="102"/>
      <c r="F597" s="109"/>
      <c r="H597" s="102"/>
      <c r="I597" s="102"/>
    </row>
    <row r="598" spans="5:9" ht="15.75" customHeight="1" x14ac:dyDescent="0.3">
      <c r="E598" s="102"/>
      <c r="F598" s="109"/>
      <c r="H598" s="102"/>
      <c r="I598" s="102"/>
    </row>
    <row r="599" spans="5:9" ht="15.75" customHeight="1" x14ac:dyDescent="0.3">
      <c r="E599" s="102"/>
      <c r="F599" s="109"/>
      <c r="H599" s="102"/>
      <c r="I599" s="102"/>
    </row>
    <row r="600" spans="5:9" ht="15.75" customHeight="1" x14ac:dyDescent="0.3">
      <c r="E600" s="102"/>
      <c r="F600" s="109"/>
      <c r="H600" s="102"/>
      <c r="I600" s="102"/>
    </row>
    <row r="601" spans="5:9" ht="15.75" customHeight="1" x14ac:dyDescent="0.3">
      <c r="E601" s="102"/>
      <c r="F601" s="109"/>
      <c r="H601" s="102"/>
      <c r="I601" s="102"/>
    </row>
    <row r="602" spans="5:9" ht="15.75" customHeight="1" x14ac:dyDescent="0.3">
      <c r="E602" s="102"/>
      <c r="F602" s="109"/>
      <c r="H602" s="102"/>
      <c r="I602" s="102"/>
    </row>
    <row r="603" spans="5:9" ht="15.75" customHeight="1" x14ac:dyDescent="0.3">
      <c r="E603" s="102"/>
      <c r="F603" s="109"/>
      <c r="H603" s="102"/>
      <c r="I603" s="102"/>
    </row>
    <row r="604" spans="5:9" ht="15.75" customHeight="1" x14ac:dyDescent="0.3">
      <c r="E604" s="102"/>
      <c r="F604" s="109"/>
      <c r="H604" s="102"/>
      <c r="I604" s="102"/>
    </row>
    <row r="605" spans="5:9" ht="15.75" customHeight="1" x14ac:dyDescent="0.3">
      <c r="E605" s="102"/>
      <c r="F605" s="109"/>
      <c r="H605" s="102"/>
      <c r="I605" s="102"/>
    </row>
    <row r="606" spans="5:9" ht="15.75" customHeight="1" x14ac:dyDescent="0.3">
      <c r="E606" s="102"/>
      <c r="F606" s="109"/>
      <c r="H606" s="102"/>
      <c r="I606" s="102"/>
    </row>
    <row r="607" spans="5:9" ht="15.75" customHeight="1" x14ac:dyDescent="0.3">
      <c r="E607" s="102"/>
      <c r="F607" s="109"/>
      <c r="H607" s="102"/>
      <c r="I607" s="102"/>
    </row>
    <row r="608" spans="5:9" ht="15.75" customHeight="1" x14ac:dyDescent="0.3">
      <c r="E608" s="102"/>
      <c r="F608" s="109"/>
      <c r="H608" s="102"/>
      <c r="I608" s="102"/>
    </row>
    <row r="609" spans="5:9" ht="15.75" customHeight="1" x14ac:dyDescent="0.3">
      <c r="E609" s="102"/>
      <c r="F609" s="109"/>
      <c r="H609" s="102"/>
      <c r="I609" s="102"/>
    </row>
    <row r="610" spans="5:9" ht="15.75" customHeight="1" x14ac:dyDescent="0.3">
      <c r="E610" s="102"/>
      <c r="F610" s="109"/>
      <c r="H610" s="102"/>
      <c r="I610" s="102"/>
    </row>
    <row r="611" spans="5:9" ht="15.75" customHeight="1" x14ac:dyDescent="0.3">
      <c r="E611" s="102"/>
      <c r="F611" s="109"/>
      <c r="H611" s="102"/>
      <c r="I611" s="102"/>
    </row>
    <row r="612" spans="5:9" ht="15.75" customHeight="1" x14ac:dyDescent="0.3">
      <c r="E612" s="102"/>
      <c r="F612" s="109"/>
      <c r="H612" s="102"/>
      <c r="I612" s="102"/>
    </row>
    <row r="613" spans="5:9" ht="15.75" customHeight="1" x14ac:dyDescent="0.3">
      <c r="E613" s="102"/>
      <c r="F613" s="109"/>
      <c r="H613" s="102"/>
      <c r="I613" s="102"/>
    </row>
    <row r="614" spans="5:9" ht="15.75" customHeight="1" x14ac:dyDescent="0.3">
      <c r="E614" s="102"/>
      <c r="F614" s="109"/>
      <c r="H614" s="102"/>
      <c r="I614" s="102"/>
    </row>
    <row r="615" spans="5:9" ht="15.75" customHeight="1" x14ac:dyDescent="0.3">
      <c r="E615" s="102"/>
      <c r="F615" s="109"/>
      <c r="H615" s="102"/>
      <c r="I615" s="102"/>
    </row>
    <row r="616" spans="5:9" ht="15.75" customHeight="1" x14ac:dyDescent="0.3">
      <c r="E616" s="102"/>
      <c r="F616" s="109"/>
      <c r="H616" s="102"/>
      <c r="I616" s="102"/>
    </row>
    <row r="617" spans="5:9" ht="15.75" customHeight="1" x14ac:dyDescent="0.3">
      <c r="E617" s="102"/>
      <c r="F617" s="109"/>
      <c r="H617" s="102"/>
      <c r="I617" s="102"/>
    </row>
    <row r="618" spans="5:9" ht="15.75" customHeight="1" x14ac:dyDescent="0.3">
      <c r="E618" s="102"/>
      <c r="F618" s="109"/>
      <c r="H618" s="102"/>
      <c r="I618" s="102"/>
    </row>
    <row r="619" spans="5:9" ht="15.75" customHeight="1" x14ac:dyDescent="0.3">
      <c r="E619" s="102"/>
      <c r="F619" s="109"/>
      <c r="H619" s="102"/>
      <c r="I619" s="102"/>
    </row>
    <row r="620" spans="5:9" ht="15.75" customHeight="1" x14ac:dyDescent="0.3">
      <c r="E620" s="102"/>
      <c r="F620" s="109"/>
      <c r="H620" s="102"/>
      <c r="I620" s="102"/>
    </row>
    <row r="621" spans="5:9" ht="15.75" customHeight="1" x14ac:dyDescent="0.3">
      <c r="E621" s="102"/>
      <c r="F621" s="109"/>
      <c r="H621" s="102"/>
      <c r="I621" s="102"/>
    </row>
    <row r="622" spans="5:9" ht="15.75" customHeight="1" x14ac:dyDescent="0.3">
      <c r="E622" s="102"/>
      <c r="F622" s="109"/>
      <c r="H622" s="102"/>
      <c r="I622" s="102"/>
    </row>
    <row r="623" spans="5:9" ht="15.75" customHeight="1" x14ac:dyDescent="0.3">
      <c r="E623" s="102"/>
      <c r="F623" s="109"/>
      <c r="H623" s="102"/>
      <c r="I623" s="102"/>
    </row>
    <row r="624" spans="5:9" ht="15.75" customHeight="1" x14ac:dyDescent="0.3">
      <c r="E624" s="102"/>
      <c r="F624" s="109"/>
      <c r="H624" s="102"/>
      <c r="I624" s="102"/>
    </row>
    <row r="625" spans="5:9" ht="15.75" customHeight="1" x14ac:dyDescent="0.3">
      <c r="E625" s="102"/>
      <c r="F625" s="109"/>
      <c r="H625" s="102"/>
      <c r="I625" s="102"/>
    </row>
    <row r="626" spans="5:9" ht="15.75" customHeight="1" x14ac:dyDescent="0.3">
      <c r="E626" s="102"/>
      <c r="F626" s="109"/>
      <c r="H626" s="102"/>
      <c r="I626" s="102"/>
    </row>
    <row r="627" spans="5:9" ht="15.75" customHeight="1" x14ac:dyDescent="0.3">
      <c r="E627" s="102"/>
      <c r="F627" s="109"/>
      <c r="H627" s="102"/>
      <c r="I627" s="102"/>
    </row>
    <row r="628" spans="5:9" ht="15.75" customHeight="1" x14ac:dyDescent="0.3">
      <c r="E628" s="102"/>
      <c r="F628" s="109"/>
      <c r="H628" s="102"/>
      <c r="I628" s="102"/>
    </row>
    <row r="629" spans="5:9" ht="15.75" customHeight="1" x14ac:dyDescent="0.3">
      <c r="E629" s="102"/>
      <c r="F629" s="109"/>
      <c r="H629" s="102"/>
      <c r="I629" s="102"/>
    </row>
    <row r="630" spans="5:9" ht="15.75" customHeight="1" x14ac:dyDescent="0.3">
      <c r="E630" s="102"/>
      <c r="F630" s="109"/>
      <c r="H630" s="102"/>
      <c r="I630" s="102"/>
    </row>
    <row r="631" spans="5:9" ht="15.75" customHeight="1" x14ac:dyDescent="0.3">
      <c r="E631" s="102"/>
      <c r="F631" s="109"/>
      <c r="H631" s="102"/>
      <c r="I631" s="102"/>
    </row>
    <row r="632" spans="5:9" ht="15.75" customHeight="1" x14ac:dyDescent="0.3">
      <c r="E632" s="102"/>
      <c r="F632" s="109"/>
      <c r="H632" s="102"/>
      <c r="I632" s="102"/>
    </row>
    <row r="633" spans="5:9" ht="15.75" customHeight="1" x14ac:dyDescent="0.3">
      <c r="E633" s="102"/>
      <c r="F633" s="109"/>
      <c r="H633" s="102"/>
      <c r="I633" s="102"/>
    </row>
    <row r="634" spans="5:9" ht="15.75" customHeight="1" x14ac:dyDescent="0.3">
      <c r="E634" s="102"/>
      <c r="F634" s="109"/>
      <c r="H634" s="102"/>
      <c r="I634" s="102"/>
    </row>
    <row r="635" spans="5:9" ht="15.75" customHeight="1" x14ac:dyDescent="0.3">
      <c r="E635" s="102"/>
      <c r="F635" s="109"/>
      <c r="H635" s="102"/>
      <c r="I635" s="102"/>
    </row>
    <row r="636" spans="5:9" ht="15.75" customHeight="1" x14ac:dyDescent="0.3">
      <c r="E636" s="102"/>
      <c r="F636" s="109"/>
      <c r="H636" s="102"/>
      <c r="I636" s="102"/>
    </row>
    <row r="637" spans="5:9" ht="15.75" customHeight="1" x14ac:dyDescent="0.3">
      <c r="E637" s="102"/>
      <c r="F637" s="109"/>
      <c r="H637" s="102"/>
      <c r="I637" s="102"/>
    </row>
    <row r="638" spans="5:9" ht="15.75" customHeight="1" x14ac:dyDescent="0.3">
      <c r="E638" s="102"/>
      <c r="F638" s="109"/>
      <c r="H638" s="102"/>
      <c r="I638" s="102"/>
    </row>
    <row r="639" spans="5:9" ht="15.75" customHeight="1" x14ac:dyDescent="0.3">
      <c r="E639" s="102"/>
      <c r="F639" s="109"/>
      <c r="H639" s="102"/>
      <c r="I639" s="102"/>
    </row>
    <row r="640" spans="5:9" ht="15.75" customHeight="1" x14ac:dyDescent="0.3">
      <c r="E640" s="102"/>
      <c r="F640" s="109"/>
      <c r="H640" s="102"/>
      <c r="I640" s="102"/>
    </row>
    <row r="641" spans="5:9" ht="15.75" customHeight="1" x14ac:dyDescent="0.3">
      <c r="E641" s="102"/>
      <c r="F641" s="109"/>
      <c r="H641" s="102"/>
      <c r="I641" s="102"/>
    </row>
    <row r="642" spans="5:9" ht="15.75" customHeight="1" x14ac:dyDescent="0.3">
      <c r="E642" s="102"/>
      <c r="F642" s="109"/>
      <c r="H642" s="102"/>
      <c r="I642" s="102"/>
    </row>
    <row r="643" spans="5:9" ht="15.75" customHeight="1" x14ac:dyDescent="0.3">
      <c r="E643" s="102"/>
      <c r="F643" s="109"/>
      <c r="H643" s="102"/>
      <c r="I643" s="102"/>
    </row>
    <row r="644" spans="5:9" ht="15.75" customHeight="1" x14ac:dyDescent="0.3">
      <c r="E644" s="102"/>
      <c r="F644" s="109"/>
      <c r="H644" s="102"/>
      <c r="I644" s="102"/>
    </row>
    <row r="645" spans="5:9" ht="15.75" customHeight="1" x14ac:dyDescent="0.3">
      <c r="E645" s="102"/>
      <c r="F645" s="109"/>
      <c r="H645" s="102"/>
      <c r="I645" s="102"/>
    </row>
    <row r="646" spans="5:9" ht="15.75" customHeight="1" x14ac:dyDescent="0.3">
      <c r="E646" s="102"/>
      <c r="F646" s="109"/>
      <c r="H646" s="102"/>
      <c r="I646" s="102"/>
    </row>
    <row r="647" spans="5:9" ht="15.75" customHeight="1" x14ac:dyDescent="0.3">
      <c r="E647" s="102"/>
      <c r="F647" s="109"/>
      <c r="H647" s="102"/>
      <c r="I647" s="102"/>
    </row>
    <row r="648" spans="5:9" ht="15.75" customHeight="1" x14ac:dyDescent="0.3">
      <c r="E648" s="102"/>
      <c r="F648" s="109"/>
      <c r="H648" s="102"/>
      <c r="I648" s="102"/>
    </row>
    <row r="649" spans="5:9" ht="15.75" customHeight="1" x14ac:dyDescent="0.3">
      <c r="E649" s="102"/>
      <c r="F649" s="109"/>
      <c r="H649" s="102"/>
      <c r="I649" s="102"/>
    </row>
    <row r="650" spans="5:9" ht="15.75" customHeight="1" x14ac:dyDescent="0.3">
      <c r="E650" s="102"/>
      <c r="F650" s="109"/>
      <c r="H650" s="102"/>
      <c r="I650" s="102"/>
    </row>
    <row r="651" spans="5:9" ht="15.75" customHeight="1" x14ac:dyDescent="0.3">
      <c r="E651" s="102"/>
      <c r="F651" s="109"/>
      <c r="H651" s="102"/>
      <c r="I651" s="102"/>
    </row>
    <row r="652" spans="5:9" ht="15.75" customHeight="1" x14ac:dyDescent="0.3">
      <c r="E652" s="102"/>
      <c r="F652" s="109"/>
      <c r="H652" s="102"/>
      <c r="I652" s="102"/>
    </row>
    <row r="653" spans="5:9" ht="15.75" customHeight="1" x14ac:dyDescent="0.3">
      <c r="E653" s="102"/>
      <c r="F653" s="109"/>
      <c r="H653" s="102"/>
      <c r="I653" s="102"/>
    </row>
    <row r="654" spans="5:9" ht="15.75" customHeight="1" x14ac:dyDescent="0.3">
      <c r="E654" s="102"/>
      <c r="F654" s="109"/>
      <c r="H654" s="102"/>
      <c r="I654" s="102"/>
    </row>
    <row r="655" spans="5:9" ht="15.75" customHeight="1" x14ac:dyDescent="0.3">
      <c r="E655" s="102"/>
      <c r="F655" s="109"/>
      <c r="H655" s="102"/>
      <c r="I655" s="102"/>
    </row>
    <row r="656" spans="5:9" ht="15.75" customHeight="1" x14ac:dyDescent="0.3">
      <c r="E656" s="102"/>
      <c r="F656" s="109"/>
      <c r="H656" s="102"/>
      <c r="I656" s="102"/>
    </row>
    <row r="657" spans="5:9" ht="15.75" customHeight="1" x14ac:dyDescent="0.3">
      <c r="E657" s="102"/>
      <c r="F657" s="109"/>
      <c r="H657" s="102"/>
      <c r="I657" s="102"/>
    </row>
    <row r="658" spans="5:9" ht="15.75" customHeight="1" x14ac:dyDescent="0.3">
      <c r="E658" s="102"/>
      <c r="F658" s="109"/>
      <c r="H658" s="102"/>
      <c r="I658" s="102"/>
    </row>
    <row r="659" spans="5:9" ht="15.75" customHeight="1" x14ac:dyDescent="0.3">
      <c r="E659" s="102"/>
      <c r="F659" s="109"/>
      <c r="H659" s="102"/>
      <c r="I659" s="102"/>
    </row>
    <row r="660" spans="5:9" ht="15.75" customHeight="1" x14ac:dyDescent="0.3">
      <c r="E660" s="102"/>
      <c r="F660" s="109"/>
      <c r="H660" s="102"/>
      <c r="I660" s="102"/>
    </row>
    <row r="661" spans="5:9" ht="15.75" customHeight="1" x14ac:dyDescent="0.3">
      <c r="E661" s="102"/>
      <c r="F661" s="109"/>
      <c r="H661" s="102"/>
      <c r="I661" s="102"/>
    </row>
    <row r="662" spans="5:9" ht="15.75" customHeight="1" x14ac:dyDescent="0.3">
      <c r="E662" s="102"/>
      <c r="F662" s="109"/>
      <c r="H662" s="102"/>
      <c r="I662" s="102"/>
    </row>
    <row r="663" spans="5:9" ht="15.75" customHeight="1" x14ac:dyDescent="0.3">
      <c r="E663" s="102"/>
      <c r="F663" s="109"/>
      <c r="H663" s="102"/>
      <c r="I663" s="102"/>
    </row>
    <row r="664" spans="5:9" ht="15.75" customHeight="1" x14ac:dyDescent="0.3">
      <c r="E664" s="102"/>
      <c r="F664" s="109"/>
      <c r="H664" s="102"/>
      <c r="I664" s="102"/>
    </row>
    <row r="665" spans="5:9" ht="15.75" customHeight="1" x14ac:dyDescent="0.3">
      <c r="E665" s="102"/>
      <c r="F665" s="109"/>
      <c r="H665" s="102"/>
      <c r="I665" s="102"/>
    </row>
    <row r="666" spans="5:9" ht="15.75" customHeight="1" x14ac:dyDescent="0.3">
      <c r="E666" s="102"/>
      <c r="F666" s="109"/>
      <c r="H666" s="102"/>
      <c r="I666" s="102"/>
    </row>
    <row r="667" spans="5:9" ht="15.75" customHeight="1" x14ac:dyDescent="0.3">
      <c r="E667" s="102"/>
      <c r="F667" s="109"/>
      <c r="H667" s="102"/>
      <c r="I667" s="102"/>
    </row>
    <row r="668" spans="5:9" ht="15.75" customHeight="1" x14ac:dyDescent="0.3">
      <c r="E668" s="102"/>
      <c r="F668" s="109"/>
      <c r="H668" s="102"/>
      <c r="I668" s="102"/>
    </row>
    <row r="669" spans="5:9" ht="15.75" customHeight="1" x14ac:dyDescent="0.3">
      <c r="E669" s="102"/>
      <c r="F669" s="109"/>
      <c r="H669" s="102"/>
      <c r="I669" s="102"/>
    </row>
    <row r="670" spans="5:9" ht="15.75" customHeight="1" x14ac:dyDescent="0.3">
      <c r="E670" s="102"/>
      <c r="F670" s="109"/>
      <c r="H670" s="102"/>
      <c r="I670" s="102"/>
    </row>
    <row r="671" spans="5:9" ht="15.75" customHeight="1" x14ac:dyDescent="0.3">
      <c r="E671" s="102"/>
      <c r="F671" s="109"/>
      <c r="H671" s="102"/>
      <c r="I671" s="102"/>
    </row>
    <row r="672" spans="5:9" ht="15.75" customHeight="1" x14ac:dyDescent="0.3">
      <c r="E672" s="102"/>
      <c r="F672" s="109"/>
      <c r="H672" s="102"/>
      <c r="I672" s="102"/>
    </row>
    <row r="673" spans="5:9" ht="15.75" customHeight="1" x14ac:dyDescent="0.3">
      <c r="E673" s="102"/>
      <c r="F673" s="109"/>
      <c r="H673" s="102"/>
      <c r="I673" s="102"/>
    </row>
    <row r="674" spans="5:9" ht="15.75" customHeight="1" x14ac:dyDescent="0.3">
      <c r="E674" s="102"/>
      <c r="F674" s="109"/>
      <c r="H674" s="102"/>
      <c r="I674" s="102"/>
    </row>
    <row r="675" spans="5:9" ht="15.75" customHeight="1" x14ac:dyDescent="0.3">
      <c r="E675" s="102"/>
      <c r="F675" s="109"/>
      <c r="H675" s="102"/>
      <c r="I675" s="102"/>
    </row>
    <row r="676" spans="5:9" ht="15.75" customHeight="1" x14ac:dyDescent="0.3">
      <c r="E676" s="102"/>
      <c r="F676" s="109"/>
      <c r="H676" s="102"/>
      <c r="I676" s="102"/>
    </row>
    <row r="677" spans="5:9" ht="15.75" customHeight="1" x14ac:dyDescent="0.3">
      <c r="E677" s="102"/>
      <c r="F677" s="109"/>
      <c r="H677" s="102"/>
      <c r="I677" s="102"/>
    </row>
    <row r="678" spans="5:9" ht="15.75" customHeight="1" x14ac:dyDescent="0.3">
      <c r="E678" s="102"/>
      <c r="F678" s="109"/>
      <c r="H678" s="102"/>
      <c r="I678" s="102"/>
    </row>
    <row r="679" spans="5:9" ht="15.75" customHeight="1" x14ac:dyDescent="0.3">
      <c r="E679" s="102"/>
      <c r="F679" s="109"/>
      <c r="H679" s="102"/>
      <c r="I679" s="102"/>
    </row>
    <row r="680" spans="5:9" ht="15.75" customHeight="1" x14ac:dyDescent="0.3">
      <c r="E680" s="102"/>
      <c r="F680" s="109"/>
      <c r="H680" s="102"/>
      <c r="I680" s="102"/>
    </row>
    <row r="681" spans="5:9" ht="15.75" customHeight="1" x14ac:dyDescent="0.3">
      <c r="E681" s="102"/>
      <c r="F681" s="109"/>
      <c r="H681" s="102"/>
      <c r="I681" s="102"/>
    </row>
    <row r="682" spans="5:9" ht="15.75" customHeight="1" x14ac:dyDescent="0.3">
      <c r="E682" s="102"/>
      <c r="F682" s="109"/>
      <c r="H682" s="102"/>
      <c r="I682" s="102"/>
    </row>
    <row r="683" spans="5:9" ht="15.75" customHeight="1" x14ac:dyDescent="0.3">
      <c r="E683" s="102"/>
      <c r="F683" s="109"/>
      <c r="H683" s="102"/>
      <c r="I683" s="102"/>
    </row>
    <row r="684" spans="5:9" ht="15.75" customHeight="1" x14ac:dyDescent="0.3">
      <c r="E684" s="102"/>
      <c r="F684" s="109"/>
      <c r="H684" s="102"/>
      <c r="I684" s="102"/>
    </row>
    <row r="685" spans="5:9" ht="15.75" customHeight="1" x14ac:dyDescent="0.3">
      <c r="E685" s="102"/>
      <c r="F685" s="109"/>
      <c r="H685" s="102"/>
      <c r="I685" s="102"/>
    </row>
    <row r="686" spans="5:9" ht="15.75" customHeight="1" x14ac:dyDescent="0.3">
      <c r="E686" s="102"/>
      <c r="F686" s="109"/>
      <c r="H686" s="102"/>
      <c r="I686" s="102"/>
    </row>
    <row r="687" spans="5:9" ht="15.75" customHeight="1" x14ac:dyDescent="0.3">
      <c r="E687" s="102"/>
      <c r="F687" s="109"/>
      <c r="H687" s="102"/>
      <c r="I687" s="102"/>
    </row>
    <row r="688" spans="5:9" ht="15.75" customHeight="1" x14ac:dyDescent="0.3">
      <c r="E688" s="102"/>
      <c r="F688" s="109"/>
      <c r="H688" s="102"/>
      <c r="I688" s="102"/>
    </row>
    <row r="689" spans="5:9" ht="15.75" customHeight="1" x14ac:dyDescent="0.3">
      <c r="E689" s="102"/>
      <c r="F689" s="109"/>
      <c r="H689" s="102"/>
      <c r="I689" s="102"/>
    </row>
    <row r="690" spans="5:9" ht="15.75" customHeight="1" x14ac:dyDescent="0.3">
      <c r="E690" s="102"/>
      <c r="F690" s="109"/>
      <c r="H690" s="102"/>
      <c r="I690" s="102"/>
    </row>
    <row r="691" spans="5:9" ht="15.75" customHeight="1" x14ac:dyDescent="0.3">
      <c r="E691" s="102"/>
      <c r="F691" s="109"/>
      <c r="H691" s="102"/>
      <c r="I691" s="102"/>
    </row>
    <row r="692" spans="5:9" ht="15.75" customHeight="1" x14ac:dyDescent="0.3">
      <c r="E692" s="102"/>
      <c r="F692" s="109"/>
      <c r="H692" s="102"/>
      <c r="I692" s="102"/>
    </row>
    <row r="693" spans="5:9" ht="15.75" customHeight="1" x14ac:dyDescent="0.3">
      <c r="E693" s="102"/>
      <c r="F693" s="109"/>
      <c r="H693" s="102"/>
      <c r="I693" s="102"/>
    </row>
    <row r="694" spans="5:9" ht="15.75" customHeight="1" x14ac:dyDescent="0.3">
      <c r="E694" s="102"/>
      <c r="F694" s="109"/>
      <c r="H694" s="102"/>
      <c r="I694" s="102"/>
    </row>
    <row r="695" spans="5:9" ht="15.75" customHeight="1" x14ac:dyDescent="0.3">
      <c r="E695" s="102"/>
      <c r="F695" s="109"/>
      <c r="H695" s="102"/>
      <c r="I695" s="102"/>
    </row>
    <row r="696" spans="5:9" ht="15.75" customHeight="1" x14ac:dyDescent="0.3">
      <c r="E696" s="102"/>
      <c r="F696" s="109"/>
      <c r="H696" s="102"/>
      <c r="I696" s="102"/>
    </row>
    <row r="697" spans="5:9" ht="15.75" customHeight="1" x14ac:dyDescent="0.3">
      <c r="E697" s="102"/>
      <c r="F697" s="109"/>
      <c r="H697" s="102"/>
      <c r="I697" s="102"/>
    </row>
    <row r="698" spans="5:9" ht="15.75" customHeight="1" x14ac:dyDescent="0.3">
      <c r="E698" s="102"/>
      <c r="F698" s="109"/>
      <c r="H698" s="102"/>
      <c r="I698" s="102"/>
    </row>
    <row r="699" spans="5:9" ht="15.75" customHeight="1" x14ac:dyDescent="0.3">
      <c r="E699" s="102"/>
      <c r="F699" s="109"/>
      <c r="H699" s="102"/>
      <c r="I699" s="102"/>
    </row>
    <row r="700" spans="5:9" ht="15.75" customHeight="1" x14ac:dyDescent="0.3">
      <c r="E700" s="102"/>
      <c r="F700" s="109"/>
      <c r="H700" s="102"/>
      <c r="I700" s="102"/>
    </row>
    <row r="701" spans="5:9" ht="15.75" customHeight="1" x14ac:dyDescent="0.3">
      <c r="E701" s="102"/>
      <c r="F701" s="109"/>
      <c r="H701" s="102"/>
      <c r="I701" s="102"/>
    </row>
    <row r="702" spans="5:9" ht="15.75" customHeight="1" x14ac:dyDescent="0.3">
      <c r="E702" s="102"/>
      <c r="F702" s="109"/>
      <c r="H702" s="102"/>
      <c r="I702" s="102"/>
    </row>
    <row r="703" spans="5:9" ht="15.75" customHeight="1" x14ac:dyDescent="0.3">
      <c r="E703" s="102"/>
      <c r="F703" s="109"/>
      <c r="H703" s="102"/>
      <c r="I703" s="102"/>
    </row>
    <row r="704" spans="5:9" ht="15.75" customHeight="1" x14ac:dyDescent="0.3">
      <c r="E704" s="102"/>
      <c r="F704" s="109"/>
      <c r="H704" s="102"/>
      <c r="I704" s="102"/>
    </row>
    <row r="705" spans="5:9" ht="15.75" customHeight="1" x14ac:dyDescent="0.3">
      <c r="E705" s="102"/>
      <c r="F705" s="109"/>
      <c r="H705" s="102"/>
      <c r="I705" s="102"/>
    </row>
    <row r="706" spans="5:9" ht="15.75" customHeight="1" x14ac:dyDescent="0.3">
      <c r="E706" s="102"/>
      <c r="F706" s="109"/>
      <c r="H706" s="102"/>
      <c r="I706" s="102"/>
    </row>
    <row r="707" spans="5:9" ht="15.75" customHeight="1" x14ac:dyDescent="0.3">
      <c r="E707" s="102"/>
      <c r="F707" s="109"/>
      <c r="H707" s="102"/>
      <c r="I707" s="102"/>
    </row>
    <row r="708" spans="5:9" ht="15.75" customHeight="1" x14ac:dyDescent="0.3">
      <c r="E708" s="102"/>
      <c r="F708" s="109"/>
      <c r="H708" s="102"/>
      <c r="I708" s="102"/>
    </row>
    <row r="709" spans="5:9" ht="15.75" customHeight="1" x14ac:dyDescent="0.3">
      <c r="E709" s="102"/>
      <c r="F709" s="109"/>
      <c r="H709" s="102"/>
      <c r="I709" s="102"/>
    </row>
    <row r="710" spans="5:9" ht="15.75" customHeight="1" x14ac:dyDescent="0.3">
      <c r="E710" s="102"/>
      <c r="F710" s="109"/>
      <c r="H710" s="102"/>
      <c r="I710" s="102"/>
    </row>
    <row r="711" spans="5:9" ht="15.75" customHeight="1" x14ac:dyDescent="0.3">
      <c r="E711" s="102"/>
      <c r="F711" s="109"/>
      <c r="H711" s="102"/>
      <c r="I711" s="102"/>
    </row>
    <row r="712" spans="5:9" ht="15.75" customHeight="1" x14ac:dyDescent="0.3">
      <c r="E712" s="102"/>
      <c r="F712" s="109"/>
      <c r="H712" s="102"/>
      <c r="I712" s="102"/>
    </row>
    <row r="713" spans="5:9" ht="15.75" customHeight="1" x14ac:dyDescent="0.3">
      <c r="E713" s="102"/>
      <c r="F713" s="109"/>
      <c r="H713" s="102"/>
      <c r="I713" s="102"/>
    </row>
    <row r="714" spans="5:9" ht="15.75" customHeight="1" x14ac:dyDescent="0.3">
      <c r="E714" s="102"/>
      <c r="F714" s="109"/>
      <c r="H714" s="102"/>
      <c r="I714" s="102"/>
    </row>
    <row r="715" spans="5:9" ht="15.75" customHeight="1" x14ac:dyDescent="0.3">
      <c r="E715" s="102"/>
      <c r="F715" s="109"/>
      <c r="H715" s="102"/>
      <c r="I715" s="102"/>
    </row>
    <row r="716" spans="5:9" ht="15.75" customHeight="1" x14ac:dyDescent="0.3">
      <c r="E716" s="102"/>
      <c r="F716" s="109"/>
      <c r="H716" s="102"/>
      <c r="I716" s="102"/>
    </row>
    <row r="717" spans="5:9" ht="15.75" customHeight="1" x14ac:dyDescent="0.3">
      <c r="E717" s="102"/>
      <c r="F717" s="109"/>
      <c r="H717" s="102"/>
      <c r="I717" s="102"/>
    </row>
    <row r="718" spans="5:9" ht="15.75" customHeight="1" x14ac:dyDescent="0.3">
      <c r="E718" s="102"/>
      <c r="F718" s="109"/>
      <c r="H718" s="102"/>
      <c r="I718" s="102"/>
    </row>
    <row r="719" spans="5:9" ht="15.75" customHeight="1" x14ac:dyDescent="0.3">
      <c r="E719" s="102"/>
      <c r="F719" s="109"/>
      <c r="H719" s="102"/>
      <c r="I719" s="102"/>
    </row>
    <row r="720" spans="5:9" ht="15.75" customHeight="1" x14ac:dyDescent="0.3">
      <c r="E720" s="102"/>
      <c r="F720" s="109"/>
      <c r="H720" s="102"/>
      <c r="I720" s="102"/>
    </row>
    <row r="721" spans="5:9" ht="15.75" customHeight="1" x14ac:dyDescent="0.3">
      <c r="E721" s="102"/>
      <c r="F721" s="109"/>
      <c r="H721" s="102"/>
      <c r="I721" s="102"/>
    </row>
    <row r="722" spans="5:9" ht="15.75" customHeight="1" x14ac:dyDescent="0.3">
      <c r="E722" s="102"/>
      <c r="F722" s="109"/>
      <c r="H722" s="102"/>
      <c r="I722" s="102"/>
    </row>
    <row r="723" spans="5:9" ht="15.75" customHeight="1" x14ac:dyDescent="0.3">
      <c r="E723" s="102"/>
      <c r="F723" s="109"/>
      <c r="H723" s="102"/>
      <c r="I723" s="102"/>
    </row>
    <row r="724" spans="5:9" ht="15.75" customHeight="1" x14ac:dyDescent="0.3">
      <c r="E724" s="102"/>
      <c r="F724" s="109"/>
      <c r="H724" s="102"/>
      <c r="I724" s="102"/>
    </row>
    <row r="725" spans="5:9" ht="15.75" customHeight="1" x14ac:dyDescent="0.3">
      <c r="E725" s="102"/>
      <c r="F725" s="109"/>
      <c r="H725" s="102"/>
      <c r="I725" s="102"/>
    </row>
    <row r="726" spans="5:9" ht="15.75" customHeight="1" x14ac:dyDescent="0.3">
      <c r="E726" s="102"/>
      <c r="F726" s="109"/>
      <c r="H726" s="102"/>
      <c r="I726" s="102"/>
    </row>
    <row r="727" spans="5:9" ht="15.75" customHeight="1" x14ac:dyDescent="0.3">
      <c r="E727" s="102"/>
      <c r="F727" s="109"/>
      <c r="H727" s="102"/>
      <c r="I727" s="102"/>
    </row>
    <row r="728" spans="5:9" ht="15.75" customHeight="1" x14ac:dyDescent="0.3">
      <c r="E728" s="102"/>
      <c r="F728" s="109"/>
      <c r="H728" s="102"/>
      <c r="I728" s="102"/>
    </row>
    <row r="729" spans="5:9" ht="15.75" customHeight="1" x14ac:dyDescent="0.3">
      <c r="E729" s="102"/>
      <c r="F729" s="109"/>
      <c r="H729" s="102"/>
      <c r="I729" s="102"/>
    </row>
    <row r="730" spans="5:9" ht="15.75" customHeight="1" x14ac:dyDescent="0.3">
      <c r="E730" s="102"/>
      <c r="F730" s="109"/>
      <c r="H730" s="102"/>
      <c r="I730" s="102"/>
    </row>
    <row r="731" spans="5:9" ht="15.75" customHeight="1" x14ac:dyDescent="0.3">
      <c r="E731" s="102"/>
      <c r="F731" s="109"/>
      <c r="H731" s="102"/>
      <c r="I731" s="102"/>
    </row>
    <row r="732" spans="5:9" ht="15.75" customHeight="1" x14ac:dyDescent="0.3">
      <c r="E732" s="102"/>
      <c r="F732" s="109"/>
      <c r="H732" s="102"/>
      <c r="I732" s="102"/>
    </row>
    <row r="733" spans="5:9" ht="15.75" customHeight="1" x14ac:dyDescent="0.3">
      <c r="E733" s="102"/>
      <c r="F733" s="109"/>
      <c r="H733" s="102"/>
      <c r="I733" s="102"/>
    </row>
    <row r="734" spans="5:9" ht="15.75" customHeight="1" x14ac:dyDescent="0.3">
      <c r="E734" s="102"/>
      <c r="F734" s="109"/>
      <c r="H734" s="102"/>
      <c r="I734" s="102"/>
    </row>
    <row r="735" spans="5:9" ht="15.75" customHeight="1" x14ac:dyDescent="0.3">
      <c r="E735" s="102"/>
      <c r="F735" s="109"/>
      <c r="H735" s="102"/>
      <c r="I735" s="102"/>
    </row>
    <row r="736" spans="5:9" ht="15.75" customHeight="1" x14ac:dyDescent="0.3">
      <c r="E736" s="102"/>
      <c r="F736" s="109"/>
      <c r="H736" s="102"/>
      <c r="I736" s="102"/>
    </row>
    <row r="737" spans="5:9" ht="15.75" customHeight="1" x14ac:dyDescent="0.3">
      <c r="E737" s="102"/>
      <c r="F737" s="109"/>
      <c r="H737" s="102"/>
      <c r="I737" s="102"/>
    </row>
    <row r="738" spans="5:9" ht="15.75" customHeight="1" x14ac:dyDescent="0.3">
      <c r="E738" s="102"/>
      <c r="F738" s="109"/>
      <c r="H738" s="102"/>
      <c r="I738" s="102"/>
    </row>
    <row r="739" spans="5:9" ht="15.75" customHeight="1" x14ac:dyDescent="0.3">
      <c r="E739" s="102"/>
      <c r="F739" s="109"/>
      <c r="H739" s="102"/>
      <c r="I739" s="102"/>
    </row>
    <row r="740" spans="5:9" ht="15.75" customHeight="1" x14ac:dyDescent="0.3">
      <c r="E740" s="102"/>
      <c r="F740" s="109"/>
      <c r="H740" s="102"/>
      <c r="I740" s="102"/>
    </row>
    <row r="741" spans="5:9" ht="15.75" customHeight="1" x14ac:dyDescent="0.3">
      <c r="E741" s="102"/>
      <c r="F741" s="109"/>
      <c r="H741" s="102"/>
      <c r="I741" s="102"/>
    </row>
    <row r="742" spans="5:9" ht="15.75" customHeight="1" x14ac:dyDescent="0.3">
      <c r="E742" s="102"/>
      <c r="F742" s="109"/>
      <c r="H742" s="102"/>
      <c r="I742" s="102"/>
    </row>
    <row r="743" spans="5:9" ht="15.75" customHeight="1" x14ac:dyDescent="0.3">
      <c r="E743" s="102"/>
      <c r="F743" s="109"/>
      <c r="H743" s="102"/>
      <c r="I743" s="102"/>
    </row>
    <row r="744" spans="5:9" ht="15.75" customHeight="1" x14ac:dyDescent="0.3">
      <c r="E744" s="102"/>
      <c r="F744" s="109"/>
      <c r="H744" s="102"/>
      <c r="I744" s="102"/>
    </row>
    <row r="745" spans="5:9" ht="15.75" customHeight="1" x14ac:dyDescent="0.3">
      <c r="E745" s="102"/>
      <c r="F745" s="109"/>
      <c r="H745" s="102"/>
      <c r="I745" s="102"/>
    </row>
    <row r="746" spans="5:9" ht="15.75" customHeight="1" x14ac:dyDescent="0.3">
      <c r="E746" s="102"/>
      <c r="F746" s="109"/>
      <c r="H746" s="102"/>
      <c r="I746" s="102"/>
    </row>
    <row r="747" spans="5:9" ht="15.75" customHeight="1" x14ac:dyDescent="0.3">
      <c r="E747" s="102"/>
      <c r="F747" s="109"/>
      <c r="H747" s="102"/>
      <c r="I747" s="102"/>
    </row>
    <row r="748" spans="5:9" ht="15.75" customHeight="1" x14ac:dyDescent="0.3">
      <c r="E748" s="102"/>
      <c r="F748" s="109"/>
      <c r="H748" s="102"/>
      <c r="I748" s="102"/>
    </row>
    <row r="749" spans="5:9" ht="15.75" customHeight="1" x14ac:dyDescent="0.3">
      <c r="E749" s="102"/>
      <c r="F749" s="109"/>
      <c r="H749" s="102"/>
      <c r="I749" s="102"/>
    </row>
    <row r="750" spans="5:9" ht="15.75" customHeight="1" x14ac:dyDescent="0.3">
      <c r="E750" s="102"/>
      <c r="F750" s="109"/>
      <c r="H750" s="102"/>
      <c r="I750" s="102"/>
    </row>
    <row r="751" spans="5:9" ht="15.75" customHeight="1" x14ac:dyDescent="0.3">
      <c r="E751" s="102"/>
      <c r="F751" s="109"/>
      <c r="H751" s="102"/>
      <c r="I751" s="102"/>
    </row>
    <row r="752" spans="5:9" ht="15.75" customHeight="1" x14ac:dyDescent="0.3">
      <c r="E752" s="102"/>
      <c r="F752" s="109"/>
      <c r="H752" s="102"/>
      <c r="I752" s="102"/>
    </row>
    <row r="753" spans="5:9" ht="15.75" customHeight="1" x14ac:dyDescent="0.3">
      <c r="E753" s="102"/>
      <c r="F753" s="109"/>
      <c r="H753" s="102"/>
      <c r="I753" s="102"/>
    </row>
    <row r="754" spans="5:9" ht="15.75" customHeight="1" x14ac:dyDescent="0.3">
      <c r="E754" s="102"/>
      <c r="F754" s="109"/>
      <c r="H754" s="102"/>
      <c r="I754" s="102"/>
    </row>
    <row r="755" spans="5:9" ht="15.75" customHeight="1" x14ac:dyDescent="0.3">
      <c r="E755" s="102"/>
      <c r="F755" s="109"/>
      <c r="H755" s="102"/>
      <c r="I755" s="102"/>
    </row>
    <row r="756" spans="5:9" ht="15.75" customHeight="1" x14ac:dyDescent="0.3">
      <c r="E756" s="102"/>
      <c r="F756" s="109"/>
      <c r="H756" s="102"/>
      <c r="I756" s="102"/>
    </row>
    <row r="757" spans="5:9" ht="15.75" customHeight="1" x14ac:dyDescent="0.3">
      <c r="E757" s="102"/>
      <c r="F757" s="109"/>
      <c r="H757" s="102"/>
      <c r="I757" s="102"/>
    </row>
    <row r="758" spans="5:9" ht="15.75" customHeight="1" x14ac:dyDescent="0.3">
      <c r="E758" s="102"/>
      <c r="F758" s="109"/>
      <c r="H758" s="102"/>
      <c r="I758" s="102"/>
    </row>
    <row r="759" spans="5:9" ht="15.75" customHeight="1" x14ac:dyDescent="0.3">
      <c r="E759" s="102"/>
      <c r="F759" s="109"/>
      <c r="H759" s="102"/>
      <c r="I759" s="102"/>
    </row>
    <row r="760" spans="5:9" ht="15.75" customHeight="1" x14ac:dyDescent="0.3">
      <c r="E760" s="102"/>
      <c r="F760" s="109"/>
      <c r="H760" s="102"/>
      <c r="I760" s="102"/>
    </row>
    <row r="761" spans="5:9" ht="15.75" customHeight="1" x14ac:dyDescent="0.3">
      <c r="E761" s="102"/>
      <c r="F761" s="109"/>
      <c r="H761" s="102"/>
      <c r="I761" s="102"/>
    </row>
    <row r="762" spans="5:9" ht="15.75" customHeight="1" x14ac:dyDescent="0.3">
      <c r="E762" s="102"/>
      <c r="F762" s="109"/>
      <c r="H762" s="102"/>
      <c r="I762" s="102"/>
    </row>
    <row r="763" spans="5:9" ht="15.75" customHeight="1" x14ac:dyDescent="0.3">
      <c r="E763" s="102"/>
      <c r="F763" s="109"/>
      <c r="H763" s="102"/>
      <c r="I763" s="102"/>
    </row>
    <row r="764" spans="5:9" ht="15.75" customHeight="1" x14ac:dyDescent="0.3">
      <c r="E764" s="102"/>
      <c r="F764" s="109"/>
      <c r="H764" s="102"/>
      <c r="I764" s="102"/>
    </row>
    <row r="765" spans="5:9" ht="15.75" customHeight="1" x14ac:dyDescent="0.3">
      <c r="E765" s="102"/>
      <c r="F765" s="109"/>
      <c r="H765" s="102"/>
      <c r="I765" s="102"/>
    </row>
    <row r="766" spans="5:9" ht="15.75" customHeight="1" x14ac:dyDescent="0.3">
      <c r="E766" s="102"/>
      <c r="F766" s="109"/>
      <c r="H766" s="102"/>
      <c r="I766" s="102"/>
    </row>
    <row r="767" spans="5:9" ht="15.75" customHeight="1" x14ac:dyDescent="0.3">
      <c r="E767" s="102"/>
      <c r="F767" s="109"/>
      <c r="H767" s="102"/>
      <c r="I767" s="102"/>
    </row>
    <row r="768" spans="5:9" ht="15.75" customHeight="1" x14ac:dyDescent="0.3">
      <c r="E768" s="102"/>
      <c r="F768" s="109"/>
      <c r="H768" s="102"/>
      <c r="I768" s="102"/>
    </row>
    <row r="769" spans="5:9" ht="15.75" customHeight="1" x14ac:dyDescent="0.3">
      <c r="E769" s="102"/>
      <c r="F769" s="109"/>
      <c r="H769" s="102"/>
      <c r="I769" s="102"/>
    </row>
    <row r="770" spans="5:9" ht="15.75" customHeight="1" x14ac:dyDescent="0.3">
      <c r="E770" s="102"/>
      <c r="F770" s="109"/>
      <c r="H770" s="102"/>
      <c r="I770" s="102"/>
    </row>
    <row r="771" spans="5:9" ht="15.75" customHeight="1" x14ac:dyDescent="0.3">
      <c r="E771" s="102"/>
      <c r="F771" s="109"/>
      <c r="H771" s="102"/>
      <c r="I771" s="102"/>
    </row>
    <row r="772" spans="5:9" ht="15.75" customHeight="1" x14ac:dyDescent="0.3">
      <c r="E772" s="102"/>
      <c r="F772" s="109"/>
      <c r="H772" s="102"/>
      <c r="I772" s="102"/>
    </row>
    <row r="773" spans="5:9" ht="15.75" customHeight="1" x14ac:dyDescent="0.3">
      <c r="E773" s="102"/>
      <c r="F773" s="109"/>
      <c r="H773" s="102"/>
      <c r="I773" s="102"/>
    </row>
    <row r="774" spans="5:9" ht="15.75" customHeight="1" x14ac:dyDescent="0.3">
      <c r="E774" s="102"/>
      <c r="F774" s="109"/>
      <c r="H774" s="102"/>
      <c r="I774" s="102"/>
    </row>
    <row r="775" spans="5:9" ht="15.75" customHeight="1" x14ac:dyDescent="0.3">
      <c r="E775" s="102"/>
      <c r="F775" s="109"/>
      <c r="H775" s="102"/>
      <c r="I775" s="102"/>
    </row>
    <row r="776" spans="5:9" ht="15.75" customHeight="1" x14ac:dyDescent="0.3">
      <c r="E776" s="102"/>
      <c r="F776" s="109"/>
      <c r="H776" s="102"/>
      <c r="I776" s="102"/>
    </row>
    <row r="777" spans="5:9" ht="15.75" customHeight="1" x14ac:dyDescent="0.3">
      <c r="E777" s="102"/>
      <c r="F777" s="109"/>
      <c r="H777" s="102"/>
      <c r="I777" s="102"/>
    </row>
    <row r="778" spans="5:9" ht="15.75" customHeight="1" x14ac:dyDescent="0.3">
      <c r="E778" s="102"/>
      <c r="F778" s="109"/>
      <c r="H778" s="102"/>
      <c r="I778" s="102"/>
    </row>
    <row r="779" spans="5:9" ht="15.75" customHeight="1" x14ac:dyDescent="0.3">
      <c r="E779" s="102"/>
      <c r="F779" s="109"/>
      <c r="H779" s="102"/>
      <c r="I779" s="102"/>
    </row>
    <row r="780" spans="5:9" ht="15.75" customHeight="1" x14ac:dyDescent="0.3">
      <c r="E780" s="102"/>
      <c r="F780" s="109"/>
      <c r="H780" s="102"/>
      <c r="I780" s="102"/>
    </row>
    <row r="781" spans="5:9" ht="15.75" customHeight="1" x14ac:dyDescent="0.3">
      <c r="E781" s="102"/>
      <c r="F781" s="109"/>
      <c r="H781" s="102"/>
      <c r="I781" s="102"/>
    </row>
    <row r="782" spans="5:9" ht="15.75" customHeight="1" x14ac:dyDescent="0.3">
      <c r="E782" s="102"/>
      <c r="F782" s="109"/>
      <c r="H782" s="102"/>
      <c r="I782" s="102"/>
    </row>
    <row r="783" spans="5:9" ht="15.75" customHeight="1" x14ac:dyDescent="0.3">
      <c r="E783" s="102"/>
      <c r="F783" s="109"/>
      <c r="H783" s="102"/>
      <c r="I783" s="102"/>
    </row>
    <row r="784" spans="5:9" ht="15.75" customHeight="1" x14ac:dyDescent="0.3">
      <c r="E784" s="102"/>
      <c r="F784" s="109"/>
      <c r="H784" s="102"/>
      <c r="I784" s="102"/>
    </row>
    <row r="785" spans="5:9" ht="15.75" customHeight="1" x14ac:dyDescent="0.3">
      <c r="E785" s="102"/>
      <c r="F785" s="109"/>
      <c r="H785" s="102"/>
      <c r="I785" s="102"/>
    </row>
    <row r="786" spans="5:9" ht="15.75" customHeight="1" x14ac:dyDescent="0.3">
      <c r="E786" s="102"/>
      <c r="F786" s="109"/>
      <c r="H786" s="102"/>
      <c r="I786" s="102"/>
    </row>
    <row r="787" spans="5:9" ht="15.75" customHeight="1" x14ac:dyDescent="0.3">
      <c r="E787" s="102"/>
      <c r="F787" s="109"/>
      <c r="H787" s="102"/>
      <c r="I787" s="102"/>
    </row>
    <row r="788" spans="5:9" ht="15.75" customHeight="1" x14ac:dyDescent="0.3">
      <c r="E788" s="102"/>
      <c r="F788" s="109"/>
      <c r="H788" s="102"/>
      <c r="I788" s="102"/>
    </row>
    <row r="789" spans="5:9" ht="15.75" customHeight="1" x14ac:dyDescent="0.3">
      <c r="E789" s="102"/>
      <c r="F789" s="109"/>
      <c r="H789" s="102"/>
      <c r="I789" s="102"/>
    </row>
    <row r="790" spans="5:9" ht="15.75" customHeight="1" x14ac:dyDescent="0.3">
      <c r="E790" s="102"/>
      <c r="F790" s="109"/>
      <c r="H790" s="102"/>
      <c r="I790" s="102"/>
    </row>
    <row r="791" spans="5:9" ht="15.75" customHeight="1" x14ac:dyDescent="0.3">
      <c r="E791" s="102"/>
      <c r="F791" s="109"/>
      <c r="H791" s="102"/>
      <c r="I791" s="102"/>
    </row>
    <row r="792" spans="5:9" ht="15.75" customHeight="1" x14ac:dyDescent="0.3">
      <c r="E792" s="102"/>
      <c r="F792" s="109"/>
      <c r="H792" s="102"/>
      <c r="I792" s="102"/>
    </row>
    <row r="793" spans="5:9" ht="15.75" customHeight="1" x14ac:dyDescent="0.3">
      <c r="E793" s="102"/>
      <c r="F793" s="109"/>
      <c r="H793" s="102"/>
      <c r="I793" s="102"/>
    </row>
    <row r="794" spans="5:9" ht="15.75" customHeight="1" x14ac:dyDescent="0.3">
      <c r="E794" s="102"/>
      <c r="F794" s="109"/>
      <c r="H794" s="102"/>
      <c r="I794" s="102"/>
    </row>
    <row r="795" spans="5:9" ht="15.75" customHeight="1" x14ac:dyDescent="0.3">
      <c r="E795" s="102"/>
      <c r="F795" s="109"/>
      <c r="H795" s="102"/>
      <c r="I795" s="102"/>
    </row>
    <row r="796" spans="5:9" ht="15.75" customHeight="1" x14ac:dyDescent="0.3">
      <c r="E796" s="102"/>
      <c r="F796" s="109"/>
      <c r="H796" s="102"/>
      <c r="I796" s="102"/>
    </row>
    <row r="797" spans="5:9" ht="15.75" customHeight="1" x14ac:dyDescent="0.3">
      <c r="E797" s="102"/>
      <c r="F797" s="109"/>
      <c r="H797" s="102"/>
      <c r="I797" s="102"/>
    </row>
    <row r="798" spans="5:9" ht="15.75" customHeight="1" x14ac:dyDescent="0.3">
      <c r="E798" s="102"/>
      <c r="F798" s="109"/>
      <c r="H798" s="102"/>
      <c r="I798" s="102"/>
    </row>
    <row r="799" spans="5:9" ht="15.75" customHeight="1" x14ac:dyDescent="0.3">
      <c r="E799" s="102"/>
      <c r="F799" s="109"/>
      <c r="H799" s="102"/>
      <c r="I799" s="102"/>
    </row>
    <row r="800" spans="5:9" ht="15.75" customHeight="1" x14ac:dyDescent="0.3">
      <c r="E800" s="102"/>
      <c r="F800" s="109"/>
      <c r="H800" s="102"/>
      <c r="I800" s="102"/>
    </row>
    <row r="801" spans="5:9" ht="15.75" customHeight="1" x14ac:dyDescent="0.3">
      <c r="E801" s="102"/>
      <c r="F801" s="109"/>
      <c r="H801" s="102"/>
      <c r="I801" s="102"/>
    </row>
    <row r="802" spans="5:9" ht="15.75" customHeight="1" x14ac:dyDescent="0.3">
      <c r="E802" s="102"/>
      <c r="F802" s="109"/>
      <c r="H802" s="102"/>
      <c r="I802" s="102"/>
    </row>
    <row r="803" spans="5:9" ht="15.75" customHeight="1" x14ac:dyDescent="0.3">
      <c r="E803" s="102"/>
      <c r="F803" s="109"/>
      <c r="H803" s="102"/>
      <c r="I803" s="102"/>
    </row>
    <row r="804" spans="5:9" ht="15.75" customHeight="1" x14ac:dyDescent="0.3">
      <c r="E804" s="102"/>
      <c r="F804" s="109"/>
      <c r="H804" s="102"/>
      <c r="I804" s="102"/>
    </row>
    <row r="805" spans="5:9" ht="15.75" customHeight="1" x14ac:dyDescent="0.3">
      <c r="E805" s="102"/>
      <c r="F805" s="109"/>
      <c r="H805" s="102"/>
      <c r="I805" s="102"/>
    </row>
    <row r="806" spans="5:9" ht="15.75" customHeight="1" x14ac:dyDescent="0.3">
      <c r="E806" s="102"/>
      <c r="F806" s="109"/>
      <c r="H806" s="102"/>
      <c r="I806" s="102"/>
    </row>
    <row r="807" spans="5:9" ht="15.75" customHeight="1" x14ac:dyDescent="0.3">
      <c r="E807" s="102"/>
      <c r="F807" s="109"/>
      <c r="H807" s="102"/>
      <c r="I807" s="102"/>
    </row>
    <row r="808" spans="5:9" ht="15.75" customHeight="1" x14ac:dyDescent="0.3">
      <c r="E808" s="102"/>
      <c r="F808" s="109"/>
      <c r="H808" s="102"/>
      <c r="I808" s="102"/>
    </row>
    <row r="809" spans="5:9" ht="15.75" customHeight="1" x14ac:dyDescent="0.3">
      <c r="E809" s="102"/>
      <c r="F809" s="109"/>
      <c r="H809" s="102"/>
      <c r="I809" s="102"/>
    </row>
    <row r="810" spans="5:9" ht="15.75" customHeight="1" x14ac:dyDescent="0.3">
      <c r="E810" s="102"/>
      <c r="F810" s="109"/>
      <c r="H810" s="102"/>
      <c r="I810" s="102"/>
    </row>
    <row r="811" spans="5:9" ht="15.75" customHeight="1" x14ac:dyDescent="0.3">
      <c r="E811" s="102"/>
      <c r="F811" s="109"/>
      <c r="H811" s="102"/>
      <c r="I811" s="102"/>
    </row>
    <row r="812" spans="5:9" ht="15.75" customHeight="1" x14ac:dyDescent="0.3">
      <c r="E812" s="102"/>
      <c r="F812" s="109"/>
      <c r="H812" s="102"/>
      <c r="I812" s="102"/>
    </row>
    <row r="813" spans="5:9" ht="15.75" customHeight="1" x14ac:dyDescent="0.3">
      <c r="E813" s="102"/>
      <c r="F813" s="109"/>
      <c r="H813" s="102"/>
      <c r="I813" s="102"/>
    </row>
    <row r="814" spans="5:9" ht="15.75" customHeight="1" x14ac:dyDescent="0.3">
      <c r="E814" s="102"/>
      <c r="F814" s="109"/>
      <c r="H814" s="102"/>
      <c r="I814" s="102"/>
    </row>
    <row r="815" spans="5:9" ht="15.75" customHeight="1" x14ac:dyDescent="0.3">
      <c r="E815" s="102"/>
      <c r="F815" s="109"/>
      <c r="H815" s="102"/>
      <c r="I815" s="102"/>
    </row>
    <row r="816" spans="5:9" ht="15.75" customHeight="1" x14ac:dyDescent="0.3">
      <c r="E816" s="102"/>
      <c r="F816" s="109"/>
      <c r="H816" s="102"/>
      <c r="I816" s="102"/>
    </row>
    <row r="817" spans="5:9" ht="15.75" customHeight="1" x14ac:dyDescent="0.3">
      <c r="E817" s="102"/>
      <c r="F817" s="109"/>
      <c r="H817" s="102"/>
      <c r="I817" s="102"/>
    </row>
    <row r="818" spans="5:9" ht="15.75" customHeight="1" x14ac:dyDescent="0.3">
      <c r="E818" s="102"/>
      <c r="F818" s="109"/>
      <c r="H818" s="102"/>
      <c r="I818" s="102"/>
    </row>
    <row r="819" spans="5:9" ht="15.75" customHeight="1" x14ac:dyDescent="0.3">
      <c r="E819" s="102"/>
      <c r="F819" s="109"/>
      <c r="H819" s="102"/>
      <c r="I819" s="102"/>
    </row>
    <row r="820" spans="5:9" ht="15.75" customHeight="1" x14ac:dyDescent="0.3">
      <c r="E820" s="102"/>
      <c r="F820" s="109"/>
      <c r="H820" s="102"/>
      <c r="I820" s="102"/>
    </row>
    <row r="821" spans="5:9" ht="15.75" customHeight="1" x14ac:dyDescent="0.3">
      <c r="E821" s="102"/>
      <c r="F821" s="109"/>
      <c r="H821" s="102"/>
      <c r="I821" s="102"/>
    </row>
    <row r="822" spans="5:9" ht="15.75" customHeight="1" x14ac:dyDescent="0.3">
      <c r="E822" s="102"/>
      <c r="F822" s="109"/>
      <c r="H822" s="102"/>
      <c r="I822" s="102"/>
    </row>
    <row r="823" spans="5:9" ht="15.75" customHeight="1" x14ac:dyDescent="0.3">
      <c r="E823" s="102"/>
      <c r="F823" s="109"/>
      <c r="H823" s="102"/>
      <c r="I823" s="102"/>
    </row>
    <row r="824" spans="5:9" ht="15.75" customHeight="1" x14ac:dyDescent="0.3">
      <c r="E824" s="102"/>
      <c r="F824" s="109"/>
      <c r="H824" s="102"/>
      <c r="I824" s="102"/>
    </row>
    <row r="825" spans="5:9" ht="15.75" customHeight="1" x14ac:dyDescent="0.3">
      <c r="E825" s="102"/>
      <c r="F825" s="109"/>
      <c r="H825" s="102"/>
      <c r="I825" s="102"/>
    </row>
    <row r="826" spans="5:9" ht="15.75" customHeight="1" x14ac:dyDescent="0.3">
      <c r="E826" s="102"/>
      <c r="F826" s="109"/>
      <c r="H826" s="102"/>
      <c r="I826" s="102"/>
    </row>
    <row r="827" spans="5:9" ht="15.75" customHeight="1" x14ac:dyDescent="0.3">
      <c r="E827" s="102"/>
      <c r="F827" s="109"/>
      <c r="H827" s="102"/>
      <c r="I827" s="102"/>
    </row>
    <row r="828" spans="5:9" ht="15.75" customHeight="1" x14ac:dyDescent="0.3">
      <c r="E828" s="102"/>
      <c r="F828" s="109"/>
      <c r="H828" s="102"/>
      <c r="I828" s="102"/>
    </row>
    <row r="829" spans="5:9" ht="15.75" customHeight="1" x14ac:dyDescent="0.3">
      <c r="E829" s="102"/>
      <c r="F829" s="109"/>
      <c r="H829" s="102"/>
      <c r="I829" s="102"/>
    </row>
    <row r="830" spans="5:9" ht="15.75" customHeight="1" x14ac:dyDescent="0.3">
      <c r="E830" s="102"/>
      <c r="F830" s="109"/>
      <c r="H830" s="102"/>
      <c r="I830" s="102"/>
    </row>
    <row r="831" spans="5:9" ht="15.75" customHeight="1" x14ac:dyDescent="0.3">
      <c r="E831" s="102"/>
      <c r="F831" s="109"/>
      <c r="H831" s="102"/>
      <c r="I831" s="102"/>
    </row>
    <row r="832" spans="5:9" ht="15.75" customHeight="1" x14ac:dyDescent="0.3">
      <c r="E832" s="102"/>
      <c r="F832" s="109"/>
      <c r="H832" s="102"/>
      <c r="I832" s="102"/>
    </row>
    <row r="833" spans="5:9" ht="15.75" customHeight="1" x14ac:dyDescent="0.3">
      <c r="E833" s="102"/>
      <c r="F833" s="109"/>
      <c r="H833" s="102"/>
      <c r="I833" s="102"/>
    </row>
    <row r="834" spans="5:9" ht="15.75" customHeight="1" x14ac:dyDescent="0.3">
      <c r="E834" s="102"/>
      <c r="F834" s="109"/>
      <c r="H834" s="102"/>
      <c r="I834" s="102"/>
    </row>
    <row r="835" spans="5:9" ht="15.75" customHeight="1" x14ac:dyDescent="0.3">
      <c r="E835" s="102"/>
      <c r="F835" s="109"/>
      <c r="H835" s="102"/>
      <c r="I835" s="102"/>
    </row>
    <row r="836" spans="5:9" ht="15.75" customHeight="1" x14ac:dyDescent="0.3">
      <c r="E836" s="102"/>
      <c r="F836" s="109"/>
      <c r="H836" s="102"/>
      <c r="I836" s="102"/>
    </row>
    <row r="837" spans="5:9" ht="15.75" customHeight="1" x14ac:dyDescent="0.3">
      <c r="E837" s="102"/>
      <c r="F837" s="109"/>
      <c r="H837" s="102"/>
      <c r="I837" s="102"/>
    </row>
    <row r="838" spans="5:9" ht="15.75" customHeight="1" x14ac:dyDescent="0.3">
      <c r="E838" s="102"/>
      <c r="F838" s="109"/>
      <c r="H838" s="102"/>
      <c r="I838" s="102"/>
    </row>
    <row r="839" spans="5:9" ht="15.75" customHeight="1" x14ac:dyDescent="0.3">
      <c r="E839" s="102"/>
      <c r="F839" s="109"/>
      <c r="H839" s="102"/>
      <c r="I839" s="102"/>
    </row>
    <row r="840" spans="5:9" ht="15.75" customHeight="1" x14ac:dyDescent="0.3">
      <c r="E840" s="102"/>
      <c r="F840" s="109"/>
      <c r="H840" s="102"/>
      <c r="I840" s="102"/>
    </row>
    <row r="841" spans="5:9" ht="15.75" customHeight="1" x14ac:dyDescent="0.3">
      <c r="E841" s="102"/>
      <c r="F841" s="109"/>
      <c r="H841" s="102"/>
      <c r="I841" s="102"/>
    </row>
    <row r="842" spans="5:9" ht="15.75" customHeight="1" x14ac:dyDescent="0.3">
      <c r="E842" s="102"/>
      <c r="F842" s="109"/>
      <c r="H842" s="102"/>
      <c r="I842" s="102"/>
    </row>
    <row r="843" spans="5:9" ht="15.75" customHeight="1" x14ac:dyDescent="0.3">
      <c r="E843" s="102"/>
      <c r="F843" s="109"/>
      <c r="H843" s="102"/>
      <c r="I843" s="102"/>
    </row>
    <row r="844" spans="5:9" ht="15.75" customHeight="1" x14ac:dyDescent="0.3">
      <c r="E844" s="102"/>
      <c r="F844" s="109"/>
      <c r="H844" s="102"/>
      <c r="I844" s="102"/>
    </row>
    <row r="845" spans="5:9" ht="15.75" customHeight="1" x14ac:dyDescent="0.3">
      <c r="E845" s="102"/>
      <c r="F845" s="109"/>
      <c r="H845" s="102"/>
      <c r="I845" s="102"/>
    </row>
    <row r="846" spans="5:9" ht="15.75" customHeight="1" x14ac:dyDescent="0.3">
      <c r="E846" s="102"/>
      <c r="F846" s="109"/>
      <c r="H846" s="102"/>
      <c r="I846" s="102"/>
    </row>
    <row r="847" spans="5:9" ht="15.75" customHeight="1" x14ac:dyDescent="0.3">
      <c r="E847" s="102"/>
      <c r="F847" s="109"/>
      <c r="H847" s="102"/>
      <c r="I847" s="102"/>
    </row>
    <row r="848" spans="5:9" ht="15.75" customHeight="1" x14ac:dyDescent="0.3">
      <c r="E848" s="102"/>
      <c r="F848" s="109"/>
      <c r="H848" s="102"/>
      <c r="I848" s="102"/>
    </row>
    <row r="849" spans="5:9" ht="15.75" customHeight="1" x14ac:dyDescent="0.3">
      <c r="E849" s="102"/>
      <c r="F849" s="109"/>
      <c r="H849" s="102"/>
      <c r="I849" s="102"/>
    </row>
    <row r="850" spans="5:9" ht="15.75" customHeight="1" x14ac:dyDescent="0.3">
      <c r="E850" s="102"/>
      <c r="F850" s="109"/>
      <c r="H850" s="102"/>
      <c r="I850" s="102"/>
    </row>
    <row r="851" spans="5:9" ht="15.75" customHeight="1" x14ac:dyDescent="0.3">
      <c r="E851" s="102"/>
      <c r="F851" s="109"/>
      <c r="H851" s="102"/>
      <c r="I851" s="102"/>
    </row>
    <row r="852" spans="5:9" ht="15.75" customHeight="1" x14ac:dyDescent="0.3">
      <c r="E852" s="102"/>
      <c r="F852" s="109"/>
      <c r="H852" s="102"/>
      <c r="I852" s="102"/>
    </row>
    <row r="853" spans="5:9" ht="15.75" customHeight="1" x14ac:dyDescent="0.3">
      <c r="E853" s="102"/>
      <c r="F853" s="109"/>
      <c r="H853" s="102"/>
      <c r="I853" s="102"/>
    </row>
    <row r="854" spans="5:9" ht="15.75" customHeight="1" x14ac:dyDescent="0.3">
      <c r="E854" s="102"/>
      <c r="F854" s="109"/>
      <c r="H854" s="102"/>
      <c r="I854" s="102"/>
    </row>
    <row r="855" spans="5:9" ht="15.75" customHeight="1" x14ac:dyDescent="0.3">
      <c r="E855" s="102"/>
      <c r="F855" s="109"/>
      <c r="H855" s="102"/>
      <c r="I855" s="102"/>
    </row>
    <row r="856" spans="5:9" ht="15.75" customHeight="1" x14ac:dyDescent="0.3">
      <c r="E856" s="102"/>
      <c r="F856" s="109"/>
      <c r="H856" s="102"/>
      <c r="I856" s="102"/>
    </row>
    <row r="857" spans="5:9" ht="15.75" customHeight="1" x14ac:dyDescent="0.3">
      <c r="E857" s="102"/>
      <c r="F857" s="109"/>
      <c r="H857" s="102"/>
      <c r="I857" s="102"/>
    </row>
    <row r="858" spans="5:9" ht="15.75" customHeight="1" x14ac:dyDescent="0.3">
      <c r="E858" s="102"/>
      <c r="F858" s="109"/>
      <c r="H858" s="102"/>
      <c r="I858" s="102"/>
    </row>
    <row r="859" spans="5:9" ht="15.75" customHeight="1" x14ac:dyDescent="0.3">
      <c r="E859" s="102"/>
      <c r="F859" s="109"/>
      <c r="H859" s="102"/>
      <c r="I859" s="102"/>
    </row>
    <row r="860" spans="5:9" ht="15.75" customHeight="1" x14ac:dyDescent="0.3">
      <c r="E860" s="102"/>
      <c r="F860" s="109"/>
      <c r="H860" s="102"/>
      <c r="I860" s="102"/>
    </row>
    <row r="861" spans="5:9" ht="15.75" customHeight="1" x14ac:dyDescent="0.3">
      <c r="E861" s="102"/>
      <c r="F861" s="109"/>
      <c r="H861" s="102"/>
      <c r="I861" s="102"/>
    </row>
    <row r="862" spans="5:9" ht="15.75" customHeight="1" x14ac:dyDescent="0.3">
      <c r="E862" s="102"/>
      <c r="F862" s="109"/>
      <c r="H862" s="102"/>
      <c r="I862" s="102"/>
    </row>
    <row r="863" spans="5:9" ht="15.75" customHeight="1" x14ac:dyDescent="0.3">
      <c r="E863" s="102"/>
      <c r="F863" s="109"/>
      <c r="H863" s="102"/>
      <c r="I863" s="102"/>
    </row>
    <row r="864" spans="5:9" ht="15.75" customHeight="1" x14ac:dyDescent="0.3">
      <c r="E864" s="102"/>
      <c r="F864" s="109"/>
      <c r="H864" s="102"/>
      <c r="I864" s="102"/>
    </row>
    <row r="865" spans="5:9" ht="15.75" customHeight="1" x14ac:dyDescent="0.3">
      <c r="E865" s="102"/>
      <c r="F865" s="109"/>
      <c r="H865" s="102"/>
      <c r="I865" s="102"/>
    </row>
    <row r="866" spans="5:9" ht="15.75" customHeight="1" x14ac:dyDescent="0.3">
      <c r="E866" s="102"/>
      <c r="F866" s="109"/>
      <c r="H866" s="102"/>
      <c r="I866" s="102"/>
    </row>
    <row r="867" spans="5:9" ht="15.75" customHeight="1" x14ac:dyDescent="0.3">
      <c r="E867" s="102"/>
      <c r="F867" s="109"/>
      <c r="H867" s="102"/>
      <c r="I867" s="102"/>
    </row>
    <row r="868" spans="5:9" ht="15.75" customHeight="1" x14ac:dyDescent="0.3">
      <c r="E868" s="102"/>
      <c r="F868" s="109"/>
      <c r="H868" s="102"/>
      <c r="I868" s="102"/>
    </row>
    <row r="869" spans="5:9" ht="15.75" customHeight="1" x14ac:dyDescent="0.3">
      <c r="E869" s="102"/>
      <c r="F869" s="109"/>
      <c r="H869" s="102"/>
      <c r="I869" s="102"/>
    </row>
    <row r="870" spans="5:9" ht="15.75" customHeight="1" x14ac:dyDescent="0.3">
      <c r="E870" s="102"/>
      <c r="F870" s="109"/>
      <c r="H870" s="102"/>
      <c r="I870" s="102"/>
    </row>
    <row r="871" spans="5:9" ht="15.75" customHeight="1" x14ac:dyDescent="0.3">
      <c r="E871" s="102"/>
      <c r="F871" s="109"/>
      <c r="H871" s="102"/>
      <c r="I871" s="102"/>
    </row>
    <row r="872" spans="5:9" ht="15.75" customHeight="1" x14ac:dyDescent="0.3">
      <c r="E872" s="102"/>
      <c r="F872" s="109"/>
      <c r="H872" s="102"/>
      <c r="I872" s="102"/>
    </row>
    <row r="873" spans="5:9" ht="15.75" customHeight="1" x14ac:dyDescent="0.3">
      <c r="E873" s="102"/>
      <c r="F873" s="109"/>
      <c r="H873" s="102"/>
      <c r="I873" s="102"/>
    </row>
    <row r="874" spans="5:9" ht="15.75" customHeight="1" x14ac:dyDescent="0.3">
      <c r="E874" s="102"/>
      <c r="F874" s="109"/>
      <c r="H874" s="102"/>
      <c r="I874" s="102"/>
    </row>
    <row r="875" spans="5:9" ht="15.75" customHeight="1" x14ac:dyDescent="0.3">
      <c r="E875" s="102"/>
      <c r="F875" s="109"/>
      <c r="H875" s="102"/>
      <c r="I875" s="102"/>
    </row>
    <row r="876" spans="5:9" ht="15.75" customHeight="1" x14ac:dyDescent="0.3">
      <c r="E876" s="102"/>
      <c r="F876" s="109"/>
      <c r="H876" s="102"/>
      <c r="I876" s="102"/>
    </row>
    <row r="877" spans="5:9" ht="15.75" customHeight="1" x14ac:dyDescent="0.3">
      <c r="E877" s="102"/>
      <c r="F877" s="109"/>
      <c r="H877" s="102"/>
      <c r="I877" s="102"/>
    </row>
    <row r="878" spans="5:9" ht="15.75" customHeight="1" x14ac:dyDescent="0.3">
      <c r="E878" s="102"/>
      <c r="F878" s="109"/>
      <c r="H878" s="102"/>
      <c r="I878" s="102"/>
    </row>
    <row r="879" spans="5:9" ht="15.75" customHeight="1" x14ac:dyDescent="0.3">
      <c r="E879" s="102"/>
      <c r="F879" s="109"/>
      <c r="H879" s="102"/>
      <c r="I879" s="102"/>
    </row>
    <row r="880" spans="5:9" ht="15.75" customHeight="1" x14ac:dyDescent="0.3">
      <c r="E880" s="102"/>
      <c r="F880" s="109"/>
      <c r="H880" s="102"/>
      <c r="I880" s="102"/>
    </row>
    <row r="881" spans="5:9" ht="15.75" customHeight="1" x14ac:dyDescent="0.3">
      <c r="E881" s="102"/>
      <c r="F881" s="109"/>
      <c r="H881" s="102"/>
      <c r="I881" s="102"/>
    </row>
    <row r="882" spans="5:9" ht="15.75" customHeight="1" x14ac:dyDescent="0.3">
      <c r="E882" s="102"/>
      <c r="F882" s="109"/>
      <c r="H882" s="102"/>
      <c r="I882" s="102"/>
    </row>
    <row r="883" spans="5:9" ht="15.75" customHeight="1" x14ac:dyDescent="0.3">
      <c r="E883" s="102"/>
      <c r="F883" s="109"/>
      <c r="H883" s="102"/>
      <c r="I883" s="102"/>
    </row>
    <row r="884" spans="5:9" ht="15.75" customHeight="1" x14ac:dyDescent="0.3">
      <c r="E884" s="102"/>
      <c r="F884" s="109"/>
      <c r="H884" s="102"/>
      <c r="I884" s="102"/>
    </row>
    <row r="885" spans="5:9" ht="15.75" customHeight="1" x14ac:dyDescent="0.3">
      <c r="E885" s="102"/>
      <c r="F885" s="109"/>
      <c r="H885" s="102"/>
      <c r="I885" s="102"/>
    </row>
    <row r="886" spans="5:9" ht="15.75" customHeight="1" x14ac:dyDescent="0.3">
      <c r="E886" s="102"/>
      <c r="F886" s="109"/>
      <c r="H886" s="102"/>
      <c r="I886" s="102"/>
    </row>
    <row r="887" spans="5:9" ht="15.75" customHeight="1" x14ac:dyDescent="0.3">
      <c r="E887" s="102"/>
      <c r="F887" s="109"/>
      <c r="H887" s="102"/>
      <c r="I887" s="102"/>
    </row>
    <row r="888" spans="5:9" ht="15.75" customHeight="1" x14ac:dyDescent="0.3">
      <c r="E888" s="102"/>
      <c r="F888" s="109"/>
      <c r="H888" s="102"/>
      <c r="I888" s="102"/>
    </row>
    <row r="889" spans="5:9" ht="15.75" customHeight="1" x14ac:dyDescent="0.3">
      <c r="E889" s="102"/>
      <c r="F889" s="109"/>
      <c r="H889" s="102"/>
      <c r="I889" s="102"/>
    </row>
    <row r="890" spans="5:9" ht="15.75" customHeight="1" x14ac:dyDescent="0.3">
      <c r="E890" s="102"/>
      <c r="F890" s="109"/>
      <c r="H890" s="102"/>
      <c r="I890" s="102"/>
    </row>
    <row r="891" spans="5:9" ht="15.75" customHeight="1" x14ac:dyDescent="0.3">
      <c r="E891" s="102"/>
      <c r="F891" s="109"/>
      <c r="H891" s="102"/>
      <c r="I891" s="102"/>
    </row>
    <row r="892" spans="5:9" ht="15.75" customHeight="1" x14ac:dyDescent="0.3">
      <c r="E892" s="102"/>
      <c r="F892" s="109"/>
      <c r="H892" s="102"/>
      <c r="I892" s="102"/>
    </row>
    <row r="893" spans="5:9" ht="15.75" customHeight="1" x14ac:dyDescent="0.3">
      <c r="E893" s="102"/>
      <c r="F893" s="109"/>
      <c r="H893" s="102"/>
      <c r="I893" s="102"/>
    </row>
    <row r="894" spans="5:9" ht="15.75" customHeight="1" x14ac:dyDescent="0.3">
      <c r="E894" s="102"/>
      <c r="F894" s="109"/>
      <c r="H894" s="102"/>
      <c r="I894" s="102"/>
    </row>
    <row r="895" spans="5:9" ht="15.75" customHeight="1" x14ac:dyDescent="0.3">
      <c r="E895" s="102"/>
      <c r="F895" s="109"/>
      <c r="H895" s="102"/>
      <c r="I895" s="102"/>
    </row>
    <row r="896" spans="5:9" ht="15.75" customHeight="1" x14ac:dyDescent="0.3">
      <c r="E896" s="102"/>
      <c r="F896" s="109"/>
      <c r="H896" s="102"/>
      <c r="I896" s="102"/>
    </row>
    <row r="897" spans="5:9" ht="15.75" customHeight="1" x14ac:dyDescent="0.3">
      <c r="E897" s="102"/>
      <c r="F897" s="109"/>
      <c r="H897" s="102"/>
      <c r="I897" s="102"/>
    </row>
    <row r="898" spans="5:9" ht="15.75" customHeight="1" x14ac:dyDescent="0.3">
      <c r="E898" s="102"/>
      <c r="F898" s="109"/>
      <c r="H898" s="102"/>
      <c r="I898" s="102"/>
    </row>
    <row r="899" spans="5:9" ht="15.75" customHeight="1" x14ac:dyDescent="0.3">
      <c r="E899" s="102"/>
      <c r="F899" s="109"/>
      <c r="H899" s="102"/>
      <c r="I899" s="102"/>
    </row>
    <row r="900" spans="5:9" ht="15.75" customHeight="1" x14ac:dyDescent="0.3">
      <c r="E900" s="102"/>
      <c r="F900" s="109"/>
      <c r="H900" s="102"/>
      <c r="I900" s="102"/>
    </row>
    <row r="901" spans="5:9" ht="15.75" customHeight="1" x14ac:dyDescent="0.3">
      <c r="E901" s="102"/>
      <c r="F901" s="109"/>
      <c r="H901" s="102"/>
      <c r="I901" s="102"/>
    </row>
    <row r="902" spans="5:9" ht="15.75" customHeight="1" x14ac:dyDescent="0.3">
      <c r="E902" s="102"/>
      <c r="F902" s="109"/>
      <c r="H902" s="102"/>
      <c r="I902" s="102"/>
    </row>
    <row r="903" spans="5:9" ht="15.75" customHeight="1" x14ac:dyDescent="0.3">
      <c r="E903" s="102"/>
      <c r="F903" s="109"/>
      <c r="H903" s="102"/>
      <c r="I903" s="102"/>
    </row>
    <row r="904" spans="5:9" ht="15.75" customHeight="1" x14ac:dyDescent="0.3">
      <c r="E904" s="102"/>
      <c r="F904" s="109"/>
      <c r="H904" s="102"/>
      <c r="I904" s="102"/>
    </row>
    <row r="905" spans="5:9" ht="15.75" customHeight="1" x14ac:dyDescent="0.3">
      <c r="E905" s="102"/>
      <c r="F905" s="109"/>
      <c r="H905" s="102"/>
      <c r="I905" s="102"/>
    </row>
    <row r="906" spans="5:9" ht="15.75" customHeight="1" x14ac:dyDescent="0.3">
      <c r="E906" s="102"/>
      <c r="F906" s="109"/>
      <c r="H906" s="102"/>
      <c r="I906" s="102"/>
    </row>
    <row r="907" spans="5:9" ht="15.75" customHeight="1" x14ac:dyDescent="0.3">
      <c r="E907" s="102"/>
      <c r="F907" s="109"/>
      <c r="H907" s="102"/>
      <c r="I907" s="102"/>
    </row>
    <row r="908" spans="5:9" ht="15.75" customHeight="1" x14ac:dyDescent="0.3">
      <c r="E908" s="102"/>
      <c r="F908" s="109"/>
      <c r="H908" s="102"/>
      <c r="I908" s="102"/>
    </row>
    <row r="909" spans="5:9" ht="15.75" customHeight="1" x14ac:dyDescent="0.3">
      <c r="E909" s="102"/>
      <c r="F909" s="109"/>
      <c r="H909" s="102"/>
      <c r="I909" s="102"/>
    </row>
    <row r="910" spans="5:9" ht="15.75" customHeight="1" x14ac:dyDescent="0.3">
      <c r="E910" s="102"/>
      <c r="F910" s="109"/>
      <c r="H910" s="102"/>
      <c r="I910" s="102"/>
    </row>
    <row r="911" spans="5:9" ht="15.75" customHeight="1" x14ac:dyDescent="0.3">
      <c r="E911" s="102"/>
      <c r="F911" s="109"/>
      <c r="H911" s="102"/>
      <c r="I911" s="102"/>
    </row>
    <row r="912" spans="5:9" ht="15.75" customHeight="1" x14ac:dyDescent="0.3">
      <c r="E912" s="102"/>
      <c r="F912" s="109"/>
      <c r="H912" s="102"/>
      <c r="I912" s="102"/>
    </row>
    <row r="913" spans="5:9" ht="15.75" customHeight="1" x14ac:dyDescent="0.3">
      <c r="E913" s="102"/>
      <c r="F913" s="109"/>
      <c r="H913" s="102"/>
      <c r="I913" s="102"/>
    </row>
    <row r="914" spans="5:9" ht="15.75" customHeight="1" x14ac:dyDescent="0.3">
      <c r="E914" s="102"/>
      <c r="F914" s="109"/>
      <c r="H914" s="102"/>
      <c r="I914" s="102"/>
    </row>
    <row r="915" spans="5:9" ht="15.75" customHeight="1" x14ac:dyDescent="0.3">
      <c r="E915" s="102"/>
      <c r="F915" s="109"/>
      <c r="H915" s="102"/>
      <c r="I915" s="102"/>
    </row>
    <row r="916" spans="5:9" ht="15.75" customHeight="1" x14ac:dyDescent="0.3">
      <c r="E916" s="102"/>
      <c r="F916" s="109"/>
      <c r="H916" s="102"/>
      <c r="I916" s="102"/>
    </row>
    <row r="917" spans="5:9" ht="15.75" customHeight="1" x14ac:dyDescent="0.3">
      <c r="E917" s="102"/>
      <c r="F917" s="109"/>
      <c r="H917" s="102"/>
      <c r="I917" s="102"/>
    </row>
    <row r="918" spans="5:9" ht="15.75" customHeight="1" x14ac:dyDescent="0.3">
      <c r="E918" s="102"/>
      <c r="F918" s="109"/>
      <c r="H918" s="102"/>
      <c r="I918" s="102"/>
    </row>
    <row r="919" spans="5:9" ht="15.75" customHeight="1" x14ac:dyDescent="0.3">
      <c r="E919" s="102"/>
      <c r="F919" s="109"/>
      <c r="H919" s="102"/>
      <c r="I919" s="102"/>
    </row>
    <row r="920" spans="5:9" ht="15.75" customHeight="1" x14ac:dyDescent="0.3">
      <c r="E920" s="102"/>
      <c r="F920" s="109"/>
      <c r="H920" s="102"/>
      <c r="I920" s="102"/>
    </row>
    <row r="921" spans="5:9" ht="15.75" customHeight="1" x14ac:dyDescent="0.3">
      <c r="E921" s="102"/>
      <c r="F921" s="109"/>
      <c r="H921" s="102"/>
      <c r="I921" s="102"/>
    </row>
    <row r="922" spans="5:9" ht="15.75" customHeight="1" x14ac:dyDescent="0.3">
      <c r="E922" s="102"/>
      <c r="F922" s="109"/>
      <c r="H922" s="102"/>
      <c r="I922" s="102"/>
    </row>
    <row r="923" spans="5:9" ht="15.75" customHeight="1" x14ac:dyDescent="0.3">
      <c r="E923" s="102"/>
      <c r="F923" s="109"/>
      <c r="H923" s="102"/>
      <c r="I923" s="102"/>
    </row>
    <row r="924" spans="5:9" ht="15.75" customHeight="1" x14ac:dyDescent="0.3">
      <c r="E924" s="102"/>
      <c r="F924" s="109"/>
      <c r="H924" s="102"/>
      <c r="I924" s="102"/>
    </row>
    <row r="925" spans="5:9" ht="15.75" customHeight="1" x14ac:dyDescent="0.3">
      <c r="E925" s="102"/>
      <c r="F925" s="109"/>
      <c r="H925" s="102"/>
      <c r="I925" s="102"/>
    </row>
    <row r="926" spans="5:9" ht="15.75" customHeight="1" x14ac:dyDescent="0.3">
      <c r="E926" s="102"/>
      <c r="F926" s="109"/>
      <c r="H926" s="102"/>
      <c r="I926" s="102"/>
    </row>
    <row r="927" spans="5:9" ht="15.75" customHeight="1" x14ac:dyDescent="0.3">
      <c r="E927" s="102"/>
      <c r="F927" s="109"/>
      <c r="H927" s="102"/>
      <c r="I927" s="102"/>
    </row>
    <row r="928" spans="5:9" ht="15.75" customHeight="1" x14ac:dyDescent="0.3">
      <c r="E928" s="102"/>
      <c r="F928" s="109"/>
      <c r="H928" s="102"/>
      <c r="I928" s="102"/>
    </row>
    <row r="929" spans="5:9" ht="15.75" customHeight="1" x14ac:dyDescent="0.3">
      <c r="E929" s="102"/>
      <c r="F929" s="109"/>
      <c r="H929" s="102"/>
      <c r="I929" s="102"/>
    </row>
    <row r="930" spans="5:9" ht="15.75" customHeight="1" x14ac:dyDescent="0.3">
      <c r="E930" s="102"/>
      <c r="F930" s="109"/>
      <c r="H930" s="102"/>
      <c r="I930" s="102"/>
    </row>
    <row r="931" spans="5:9" ht="15.75" customHeight="1" x14ac:dyDescent="0.3">
      <c r="E931" s="102"/>
      <c r="F931" s="109"/>
      <c r="H931" s="102"/>
      <c r="I931" s="102"/>
    </row>
    <row r="932" spans="5:9" ht="15.75" customHeight="1" x14ac:dyDescent="0.3">
      <c r="E932" s="102"/>
      <c r="F932" s="109"/>
      <c r="H932" s="102"/>
      <c r="I932" s="102"/>
    </row>
    <row r="933" spans="5:9" ht="15.75" customHeight="1" x14ac:dyDescent="0.3">
      <c r="E933" s="102"/>
      <c r="F933" s="109"/>
      <c r="H933" s="102"/>
      <c r="I933" s="102"/>
    </row>
    <row r="934" spans="5:9" ht="15.75" customHeight="1" x14ac:dyDescent="0.3">
      <c r="E934" s="102"/>
      <c r="F934" s="109"/>
      <c r="H934" s="102"/>
      <c r="I934" s="102"/>
    </row>
    <row r="935" spans="5:9" ht="15.75" customHeight="1" x14ac:dyDescent="0.3">
      <c r="E935" s="102"/>
      <c r="F935" s="109"/>
      <c r="H935" s="102"/>
      <c r="I935" s="102"/>
    </row>
    <row r="936" spans="5:9" ht="15.75" customHeight="1" x14ac:dyDescent="0.3">
      <c r="E936" s="102"/>
      <c r="F936" s="109"/>
      <c r="H936" s="102"/>
      <c r="I936" s="102"/>
    </row>
    <row r="937" spans="5:9" ht="15.75" customHeight="1" x14ac:dyDescent="0.3">
      <c r="E937" s="102"/>
      <c r="F937" s="109"/>
      <c r="H937" s="102"/>
      <c r="I937" s="102"/>
    </row>
    <row r="938" spans="5:9" ht="15.75" customHeight="1" x14ac:dyDescent="0.3">
      <c r="E938" s="102"/>
      <c r="F938" s="109"/>
      <c r="H938" s="102"/>
      <c r="I938" s="102"/>
    </row>
    <row r="939" spans="5:9" ht="15.75" customHeight="1" x14ac:dyDescent="0.3">
      <c r="E939" s="102"/>
      <c r="F939" s="109"/>
      <c r="H939" s="102"/>
      <c r="I939" s="102"/>
    </row>
    <row r="940" spans="5:9" ht="15.75" customHeight="1" x14ac:dyDescent="0.3">
      <c r="E940" s="102"/>
      <c r="F940" s="109"/>
      <c r="H940" s="102"/>
      <c r="I940" s="102"/>
    </row>
    <row r="941" spans="5:9" ht="15.75" customHeight="1" x14ac:dyDescent="0.3">
      <c r="E941" s="102"/>
      <c r="F941" s="109"/>
      <c r="H941" s="102"/>
      <c r="I941" s="102"/>
    </row>
    <row r="942" spans="5:9" ht="15.75" customHeight="1" x14ac:dyDescent="0.3">
      <c r="E942" s="102"/>
      <c r="F942" s="109"/>
      <c r="H942" s="102"/>
      <c r="I942" s="102"/>
    </row>
    <row r="943" spans="5:9" ht="15.75" customHeight="1" x14ac:dyDescent="0.3">
      <c r="E943" s="102"/>
      <c r="F943" s="109"/>
      <c r="H943" s="102"/>
      <c r="I943" s="102"/>
    </row>
    <row r="944" spans="5:9" ht="15.75" customHeight="1" x14ac:dyDescent="0.3">
      <c r="E944" s="102"/>
      <c r="F944" s="109"/>
      <c r="H944" s="102"/>
      <c r="I944" s="102"/>
    </row>
    <row r="945" spans="5:9" ht="15.75" customHeight="1" x14ac:dyDescent="0.3">
      <c r="E945" s="102"/>
      <c r="F945" s="109"/>
      <c r="H945" s="102"/>
      <c r="I945" s="102"/>
    </row>
    <row r="946" spans="5:9" ht="15.75" customHeight="1" x14ac:dyDescent="0.3">
      <c r="E946" s="102"/>
      <c r="F946" s="109"/>
      <c r="H946" s="102"/>
      <c r="I946" s="102"/>
    </row>
    <row r="947" spans="5:9" ht="15.75" customHeight="1" x14ac:dyDescent="0.3">
      <c r="E947" s="102"/>
      <c r="F947" s="109"/>
      <c r="H947" s="102"/>
      <c r="I947" s="102"/>
    </row>
    <row r="948" spans="5:9" ht="15.75" customHeight="1" x14ac:dyDescent="0.3">
      <c r="E948" s="102"/>
      <c r="F948" s="109"/>
      <c r="H948" s="102"/>
      <c r="I948" s="102"/>
    </row>
    <row r="949" spans="5:9" ht="15.75" customHeight="1" x14ac:dyDescent="0.3">
      <c r="E949" s="102"/>
      <c r="F949" s="109"/>
      <c r="H949" s="102"/>
      <c r="I949" s="102"/>
    </row>
    <row r="950" spans="5:9" ht="15.75" customHeight="1" x14ac:dyDescent="0.3">
      <c r="E950" s="102"/>
      <c r="F950" s="109"/>
      <c r="H950" s="102"/>
      <c r="I950" s="102"/>
    </row>
    <row r="951" spans="5:9" ht="15.75" customHeight="1" x14ac:dyDescent="0.3">
      <c r="E951" s="102"/>
      <c r="F951" s="109"/>
      <c r="H951" s="102"/>
      <c r="I951" s="102"/>
    </row>
    <row r="952" spans="5:9" ht="15.75" customHeight="1" x14ac:dyDescent="0.3">
      <c r="E952" s="102"/>
      <c r="F952" s="109"/>
      <c r="H952" s="102"/>
      <c r="I952" s="102"/>
    </row>
    <row r="953" spans="5:9" ht="15.75" customHeight="1" x14ac:dyDescent="0.3">
      <c r="E953" s="102"/>
      <c r="F953" s="109"/>
      <c r="H953" s="102"/>
      <c r="I953" s="102"/>
    </row>
    <row r="954" spans="5:9" ht="15.75" customHeight="1" x14ac:dyDescent="0.3">
      <c r="E954" s="102"/>
      <c r="F954" s="109"/>
      <c r="H954" s="102"/>
      <c r="I954" s="102"/>
    </row>
    <row r="955" spans="5:9" ht="15.75" customHeight="1" x14ac:dyDescent="0.3">
      <c r="E955" s="102"/>
      <c r="F955" s="109"/>
      <c r="H955" s="102"/>
      <c r="I955" s="102"/>
    </row>
    <row r="956" spans="5:9" ht="15.75" customHeight="1" x14ac:dyDescent="0.3">
      <c r="E956" s="102"/>
      <c r="F956" s="109"/>
      <c r="H956" s="102"/>
      <c r="I956" s="102"/>
    </row>
    <row r="957" spans="5:9" ht="15.75" customHeight="1" x14ac:dyDescent="0.3">
      <c r="E957" s="102"/>
      <c r="F957" s="109"/>
      <c r="H957" s="102"/>
      <c r="I957" s="102"/>
    </row>
    <row r="958" spans="5:9" ht="15.75" customHeight="1" x14ac:dyDescent="0.3">
      <c r="E958" s="102"/>
      <c r="F958" s="109"/>
      <c r="H958" s="102"/>
      <c r="I958" s="102"/>
    </row>
    <row r="959" spans="5:9" ht="15.75" customHeight="1" x14ac:dyDescent="0.3">
      <c r="E959" s="102"/>
      <c r="F959" s="109"/>
      <c r="H959" s="102"/>
      <c r="I959" s="102"/>
    </row>
    <row r="960" spans="5:9" ht="15.75" customHeight="1" x14ac:dyDescent="0.3">
      <c r="E960" s="102"/>
      <c r="F960" s="109"/>
      <c r="H960" s="102"/>
      <c r="I960" s="102"/>
    </row>
    <row r="961" spans="5:9" ht="15.75" customHeight="1" x14ac:dyDescent="0.3">
      <c r="E961" s="102"/>
      <c r="F961" s="109"/>
      <c r="H961" s="102"/>
      <c r="I961" s="102"/>
    </row>
  </sheetData>
  <mergeCells count="13">
    <mergeCell ref="B21:C21"/>
    <mergeCell ref="B18:D18"/>
    <mergeCell ref="A1:F1"/>
    <mergeCell ref="A13:D13"/>
    <mergeCell ref="D5:D6"/>
    <mergeCell ref="D11:D12"/>
    <mergeCell ref="C3:C6"/>
    <mergeCell ref="C10:C12"/>
    <mergeCell ref="B10:B12"/>
    <mergeCell ref="B3:B6"/>
    <mergeCell ref="B7:B9"/>
    <mergeCell ref="C7:C9"/>
    <mergeCell ref="D8:D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8"/>
  <sheetViews>
    <sheetView topLeftCell="H1" zoomScaleNormal="100" workbookViewId="0">
      <selection activeCell="A50" sqref="A50:H68"/>
    </sheetView>
  </sheetViews>
  <sheetFormatPr defaultColWidth="12.625" defaultRowHeight="15" customHeight="1" x14ac:dyDescent="0.3"/>
  <cols>
    <col min="1" max="1" width="3" style="53" bestFit="1" customWidth="1"/>
    <col min="2" max="2" width="7.875" style="53" bestFit="1" customWidth="1"/>
    <col min="3" max="3" width="8.75" style="53" bestFit="1" customWidth="1"/>
    <col min="4" max="4" width="8.625" style="53" bestFit="1" customWidth="1"/>
    <col min="5" max="5" width="6.625" style="53" bestFit="1" customWidth="1"/>
    <col min="6" max="6" width="7.875" style="53" bestFit="1" customWidth="1"/>
    <col min="7" max="7" width="12.75" style="53" bestFit="1" customWidth="1"/>
    <col min="8" max="8" width="13.125" style="53" bestFit="1" customWidth="1"/>
    <col min="9" max="9" width="4.125" style="53" bestFit="1" customWidth="1"/>
    <col min="10" max="10" width="12.625" style="53"/>
    <col min="11" max="11" width="2.5" style="53" bestFit="1" customWidth="1"/>
    <col min="12" max="12" width="23" style="53" bestFit="1" customWidth="1"/>
    <col min="13" max="14" width="10.875" style="53" bestFit="1" customWidth="1"/>
    <col min="15" max="15" width="12" style="53" bestFit="1" customWidth="1"/>
    <col min="16" max="16" width="13.125" style="53" bestFit="1" customWidth="1"/>
    <col min="17" max="16384" width="12.625" style="53"/>
  </cols>
  <sheetData>
    <row r="1" spans="1:16" ht="15" customHeight="1" x14ac:dyDescent="0.3">
      <c r="A1" s="154" t="s">
        <v>87</v>
      </c>
      <c r="B1" s="154"/>
      <c r="C1" s="154"/>
      <c r="D1" s="154"/>
      <c r="E1" s="154"/>
      <c r="F1" s="154"/>
      <c r="G1" s="154"/>
      <c r="H1" s="154"/>
    </row>
    <row r="2" spans="1:16" s="63" customFormat="1" ht="66" x14ac:dyDescent="0.2">
      <c r="A2" s="61" t="s">
        <v>26</v>
      </c>
      <c r="B2" s="61" t="s">
        <v>32</v>
      </c>
      <c r="C2" s="62" t="s">
        <v>48</v>
      </c>
      <c r="D2" s="62" t="s">
        <v>85</v>
      </c>
      <c r="E2" s="62" t="s">
        <v>86</v>
      </c>
      <c r="F2" s="62" t="s">
        <v>60</v>
      </c>
      <c r="G2" s="62" t="s">
        <v>49</v>
      </c>
      <c r="H2" s="62" t="s">
        <v>84</v>
      </c>
      <c r="K2" s="61" t="s">
        <v>89</v>
      </c>
      <c r="L2" s="61" t="s">
        <v>90</v>
      </c>
      <c r="M2" s="61" t="s">
        <v>91</v>
      </c>
      <c r="N2" s="61" t="s">
        <v>127</v>
      </c>
      <c r="O2" s="61" t="s">
        <v>92</v>
      </c>
      <c r="P2" s="61" t="s">
        <v>93</v>
      </c>
    </row>
    <row r="3" spans="1:16" ht="49.5" x14ac:dyDescent="0.3">
      <c r="A3" s="51">
        <v>1</v>
      </c>
      <c r="B3" s="51" t="s">
        <v>79</v>
      </c>
      <c r="C3" s="52">
        <v>122.13</v>
      </c>
      <c r="D3" s="52">
        <v>20.45</v>
      </c>
      <c r="E3" s="52">
        <v>0</v>
      </c>
      <c r="F3" s="52">
        <v>832.08</v>
      </c>
      <c r="G3" s="52">
        <f t="shared" ref="G3:G19" si="0">SUM(C3:F3)</f>
        <v>974.66000000000008</v>
      </c>
      <c r="H3" s="52">
        <f>G3*10.764</f>
        <v>10491.240240000001</v>
      </c>
      <c r="J3" s="83"/>
      <c r="K3" s="115">
        <v>1</v>
      </c>
      <c r="L3" s="116" t="s">
        <v>88</v>
      </c>
      <c r="M3" s="114">
        <f>G44</f>
        <v>6519.8160000000007</v>
      </c>
      <c r="N3" s="114">
        <f>H44</f>
        <v>70179.299423999997</v>
      </c>
      <c r="O3" s="114">
        <v>25000</v>
      </c>
      <c r="P3" s="114">
        <f>M3*O3</f>
        <v>162995400.00000003</v>
      </c>
    </row>
    <row r="4" spans="1:16" ht="49.5" x14ac:dyDescent="0.3">
      <c r="A4" s="51">
        <v>2</v>
      </c>
      <c r="B4" s="51" t="s">
        <v>66</v>
      </c>
      <c r="C4" s="52">
        <v>710.03</v>
      </c>
      <c r="D4" s="52">
        <f>4.88+14.4+1.17</f>
        <v>20.450000000000003</v>
      </c>
      <c r="E4" s="52">
        <v>0</v>
      </c>
      <c r="F4" s="52">
        <v>0</v>
      </c>
      <c r="G4" s="52">
        <f t="shared" si="0"/>
        <v>730.48</v>
      </c>
      <c r="H4" s="52">
        <f t="shared" ref="H4:H19" si="1">G4*10.764</f>
        <v>7862.8867199999995</v>
      </c>
      <c r="K4" s="115">
        <v>2</v>
      </c>
      <c r="L4" s="116" t="s">
        <v>87</v>
      </c>
      <c r="M4" s="114">
        <f>G20</f>
        <v>12012.487599999997</v>
      </c>
      <c r="N4" s="114">
        <f>H20</f>
        <v>129302.41652639996</v>
      </c>
      <c r="O4" s="114">
        <v>25000</v>
      </c>
      <c r="P4" s="114">
        <f>M4*O4</f>
        <v>300312189.99999994</v>
      </c>
    </row>
    <row r="5" spans="1:16" ht="15" customHeight="1" x14ac:dyDescent="0.3">
      <c r="A5" s="51">
        <v>3</v>
      </c>
      <c r="B5" s="51" t="s">
        <v>67</v>
      </c>
      <c r="C5" s="52">
        <v>710.03</v>
      </c>
      <c r="D5" s="52">
        <f t="shared" ref="D5:D18" si="2">4.88+14.4+1.17</f>
        <v>20.450000000000003</v>
      </c>
      <c r="E5" s="52">
        <v>0</v>
      </c>
      <c r="F5" s="52">
        <v>0</v>
      </c>
      <c r="G5" s="52">
        <f t="shared" si="0"/>
        <v>730.48</v>
      </c>
      <c r="H5" s="52">
        <f t="shared" si="1"/>
        <v>7862.8867199999995</v>
      </c>
      <c r="K5" s="151" t="s">
        <v>30</v>
      </c>
      <c r="L5" s="152"/>
      <c r="M5" s="117">
        <f>SUM(M3:M4)</f>
        <v>18532.303599999999</v>
      </c>
      <c r="N5" s="117">
        <f t="shared" ref="N5:P5" si="3">SUM(N3:N4)</f>
        <v>199481.71595039996</v>
      </c>
      <c r="O5" s="117"/>
      <c r="P5" s="117">
        <f t="shared" si="3"/>
        <v>463307590</v>
      </c>
    </row>
    <row r="6" spans="1:16" ht="15" customHeight="1" x14ac:dyDescent="0.3">
      <c r="A6" s="51">
        <v>4</v>
      </c>
      <c r="B6" s="51" t="s">
        <v>68</v>
      </c>
      <c r="C6" s="52">
        <v>710.03</v>
      </c>
      <c r="D6" s="52">
        <f t="shared" si="2"/>
        <v>20.450000000000003</v>
      </c>
      <c r="E6" s="52">
        <v>0</v>
      </c>
      <c r="F6" s="52">
        <v>0</v>
      </c>
      <c r="G6" s="52">
        <f t="shared" si="0"/>
        <v>730.48</v>
      </c>
      <c r="H6" s="52">
        <f t="shared" si="1"/>
        <v>7862.8867199999995</v>
      </c>
      <c r="K6" s="115"/>
      <c r="L6" s="115"/>
      <c r="M6" s="114"/>
      <c r="N6" s="114"/>
      <c r="O6" s="114"/>
      <c r="P6" s="114"/>
    </row>
    <row r="7" spans="1:16" ht="15" customHeight="1" x14ac:dyDescent="0.3">
      <c r="A7" s="51">
        <v>5</v>
      </c>
      <c r="B7" s="51" t="s">
        <v>69</v>
      </c>
      <c r="C7" s="52">
        <v>710.03</v>
      </c>
      <c r="D7" s="52">
        <f t="shared" si="2"/>
        <v>20.450000000000003</v>
      </c>
      <c r="E7" s="52">
        <v>0</v>
      </c>
      <c r="F7" s="52">
        <v>0</v>
      </c>
      <c r="G7" s="52">
        <f t="shared" si="0"/>
        <v>730.48</v>
      </c>
      <c r="H7" s="52">
        <f t="shared" si="1"/>
        <v>7862.8867199999995</v>
      </c>
    </row>
    <row r="8" spans="1:16" ht="15" customHeight="1" x14ac:dyDescent="0.3">
      <c r="A8" s="51">
        <v>6</v>
      </c>
      <c r="B8" s="51" t="s">
        <v>70</v>
      </c>
      <c r="C8" s="52">
        <v>710.03</v>
      </c>
      <c r="D8" s="52">
        <f t="shared" si="2"/>
        <v>20.450000000000003</v>
      </c>
      <c r="E8" s="52">
        <v>0</v>
      </c>
      <c r="F8" s="52">
        <v>0</v>
      </c>
      <c r="G8" s="52">
        <f t="shared" si="0"/>
        <v>730.48</v>
      </c>
      <c r="H8" s="52">
        <f t="shared" si="1"/>
        <v>7862.8867199999995</v>
      </c>
    </row>
    <row r="9" spans="1:16" ht="15" customHeight="1" x14ac:dyDescent="0.3">
      <c r="A9" s="51">
        <v>7</v>
      </c>
      <c r="B9" s="51" t="s">
        <v>71</v>
      </c>
      <c r="C9" s="52">
        <v>710.03</v>
      </c>
      <c r="D9" s="52">
        <f t="shared" si="2"/>
        <v>20.450000000000003</v>
      </c>
      <c r="E9" s="52">
        <v>0</v>
      </c>
      <c r="F9" s="52">
        <v>0</v>
      </c>
      <c r="G9" s="52">
        <f t="shared" si="0"/>
        <v>730.48</v>
      </c>
      <c r="H9" s="52">
        <f t="shared" si="1"/>
        <v>7862.8867199999995</v>
      </c>
    </row>
    <row r="10" spans="1:16" ht="15" customHeight="1" x14ac:dyDescent="0.3">
      <c r="A10" s="51">
        <v>8</v>
      </c>
      <c r="B10" s="51" t="s">
        <v>72</v>
      </c>
      <c r="C10" s="52">
        <v>710.03</v>
      </c>
      <c r="D10" s="52">
        <f t="shared" si="2"/>
        <v>20.450000000000003</v>
      </c>
      <c r="E10" s="52">
        <v>0</v>
      </c>
      <c r="F10" s="52">
        <v>0</v>
      </c>
      <c r="G10" s="52">
        <f t="shared" si="0"/>
        <v>730.48</v>
      </c>
      <c r="H10" s="52">
        <f t="shared" si="1"/>
        <v>7862.8867199999995</v>
      </c>
    </row>
    <row r="11" spans="1:16" ht="15" customHeight="1" x14ac:dyDescent="0.3">
      <c r="A11" s="51">
        <v>9</v>
      </c>
      <c r="B11" s="51" t="s">
        <v>73</v>
      </c>
      <c r="C11" s="52">
        <v>675.95</v>
      </c>
      <c r="D11" s="52">
        <f t="shared" si="2"/>
        <v>20.450000000000003</v>
      </c>
      <c r="E11" s="52">
        <v>34.08</v>
      </c>
      <c r="F11" s="52">
        <v>0</v>
      </c>
      <c r="G11" s="52">
        <f t="shared" si="0"/>
        <v>730.48000000000013</v>
      </c>
      <c r="H11" s="52">
        <f t="shared" si="1"/>
        <v>7862.8867200000013</v>
      </c>
    </row>
    <row r="12" spans="1:16" ht="15" customHeight="1" x14ac:dyDescent="0.3">
      <c r="A12" s="51">
        <v>10</v>
      </c>
      <c r="B12" s="51" t="s">
        <v>74</v>
      </c>
      <c r="C12" s="52">
        <v>710.03</v>
      </c>
      <c r="D12" s="52">
        <f t="shared" si="2"/>
        <v>20.450000000000003</v>
      </c>
      <c r="E12" s="52">
        <v>0</v>
      </c>
      <c r="F12" s="52">
        <v>0</v>
      </c>
      <c r="G12" s="52">
        <f t="shared" si="0"/>
        <v>730.48</v>
      </c>
      <c r="H12" s="52">
        <f t="shared" si="1"/>
        <v>7862.8867199999995</v>
      </c>
    </row>
    <row r="13" spans="1:16" ht="15" customHeight="1" x14ac:dyDescent="0.3">
      <c r="A13" s="51">
        <v>11</v>
      </c>
      <c r="B13" s="51" t="s">
        <v>75</v>
      </c>
      <c r="C13" s="52">
        <v>710.03</v>
      </c>
      <c r="D13" s="52">
        <f t="shared" si="2"/>
        <v>20.450000000000003</v>
      </c>
      <c r="E13" s="52">
        <v>0</v>
      </c>
      <c r="F13" s="52">
        <v>0</v>
      </c>
      <c r="G13" s="52">
        <f t="shared" si="0"/>
        <v>730.48</v>
      </c>
      <c r="H13" s="52">
        <f t="shared" si="1"/>
        <v>7862.8867199999995</v>
      </c>
    </row>
    <row r="14" spans="1:16" ht="15" customHeight="1" x14ac:dyDescent="0.3">
      <c r="A14" s="51">
        <v>12</v>
      </c>
      <c r="B14" s="51" t="s">
        <v>76</v>
      </c>
      <c r="C14" s="52">
        <v>710.03</v>
      </c>
      <c r="D14" s="52">
        <f t="shared" si="2"/>
        <v>20.450000000000003</v>
      </c>
      <c r="E14" s="52">
        <v>0</v>
      </c>
      <c r="F14" s="52">
        <v>0</v>
      </c>
      <c r="G14" s="52">
        <f t="shared" si="0"/>
        <v>730.48</v>
      </c>
      <c r="H14" s="52">
        <f t="shared" si="1"/>
        <v>7862.8867199999995</v>
      </c>
    </row>
    <row r="15" spans="1:16" ht="15" customHeight="1" x14ac:dyDescent="0.3">
      <c r="A15" s="51">
        <v>13</v>
      </c>
      <c r="B15" s="51" t="s">
        <v>80</v>
      </c>
      <c r="C15" s="52">
        <v>710.03</v>
      </c>
      <c r="D15" s="52">
        <f t="shared" si="2"/>
        <v>20.450000000000003</v>
      </c>
      <c r="E15" s="52">
        <v>0</v>
      </c>
      <c r="F15" s="52">
        <v>0</v>
      </c>
      <c r="G15" s="52">
        <f t="shared" si="0"/>
        <v>730.48</v>
      </c>
      <c r="H15" s="52">
        <f t="shared" si="1"/>
        <v>7862.8867199999995</v>
      </c>
    </row>
    <row r="16" spans="1:16" ht="15" customHeight="1" x14ac:dyDescent="0.3">
      <c r="A16" s="51">
        <v>14</v>
      </c>
      <c r="B16" s="51" t="s">
        <v>81</v>
      </c>
      <c r="C16" s="52">
        <v>675.95</v>
      </c>
      <c r="D16" s="52">
        <f t="shared" si="2"/>
        <v>20.450000000000003</v>
      </c>
      <c r="E16" s="52">
        <v>34.08</v>
      </c>
      <c r="F16" s="52">
        <v>0</v>
      </c>
      <c r="G16" s="52">
        <f t="shared" si="0"/>
        <v>730.48000000000013</v>
      </c>
      <c r="H16" s="52">
        <f t="shared" si="1"/>
        <v>7862.8867200000013</v>
      </c>
    </row>
    <row r="17" spans="1:9" ht="15" customHeight="1" x14ac:dyDescent="0.3">
      <c r="A17" s="51">
        <v>15</v>
      </c>
      <c r="B17" s="51" t="s">
        <v>82</v>
      </c>
      <c r="C17" s="52">
        <v>710.03</v>
      </c>
      <c r="D17" s="52">
        <f t="shared" si="2"/>
        <v>20.450000000000003</v>
      </c>
      <c r="E17" s="52">
        <v>0</v>
      </c>
      <c r="F17" s="52">
        <v>0</v>
      </c>
      <c r="G17" s="52">
        <f t="shared" si="0"/>
        <v>730.48</v>
      </c>
      <c r="H17" s="52">
        <f t="shared" si="1"/>
        <v>7862.8867199999995</v>
      </c>
    </row>
    <row r="18" spans="1:9" ht="15" customHeight="1" x14ac:dyDescent="0.3">
      <c r="A18" s="51">
        <v>16</v>
      </c>
      <c r="B18" s="51" t="s">
        <v>83</v>
      </c>
      <c r="C18" s="52">
        <v>710.03</v>
      </c>
      <c r="D18" s="52">
        <f t="shared" si="2"/>
        <v>20.450000000000003</v>
      </c>
      <c r="E18" s="52">
        <v>0</v>
      </c>
      <c r="F18" s="52">
        <v>0</v>
      </c>
      <c r="G18" s="52">
        <f t="shared" si="0"/>
        <v>730.48</v>
      </c>
      <c r="H18" s="52">
        <f t="shared" si="1"/>
        <v>7862.8867199999995</v>
      </c>
    </row>
    <row r="19" spans="1:9" ht="15" customHeight="1" x14ac:dyDescent="0.3">
      <c r="A19" s="51">
        <v>17</v>
      </c>
      <c r="B19" s="51" t="s">
        <v>37</v>
      </c>
      <c r="C19" s="52">
        <v>0</v>
      </c>
      <c r="D19" s="52">
        <v>0</v>
      </c>
      <c r="E19" s="52">
        <v>0</v>
      </c>
      <c r="F19" s="52">
        <f>(7.56*3.98*2)+20.45</f>
        <v>80.627600000000001</v>
      </c>
      <c r="G19" s="52">
        <f t="shared" si="0"/>
        <v>80.627600000000001</v>
      </c>
      <c r="H19" s="52">
        <f t="shared" si="1"/>
        <v>867.8754864</v>
      </c>
    </row>
    <row r="20" spans="1:9" ht="15" customHeight="1" x14ac:dyDescent="0.3">
      <c r="A20" s="153" t="s">
        <v>30</v>
      </c>
      <c r="B20" s="153"/>
      <c r="C20" s="65">
        <f>SUM(C3:C19)</f>
        <v>10704.42</v>
      </c>
      <c r="D20" s="65">
        <f t="shared" ref="D20:H20" si="4">SUM(D3:D19)</f>
        <v>327.19999999999993</v>
      </c>
      <c r="E20" s="65">
        <f t="shared" si="4"/>
        <v>68.16</v>
      </c>
      <c r="F20" s="65">
        <f t="shared" si="4"/>
        <v>912.70760000000007</v>
      </c>
      <c r="G20" s="65">
        <f t="shared" si="4"/>
        <v>12012.487599999997</v>
      </c>
      <c r="H20" s="65">
        <f t="shared" si="4"/>
        <v>129302.41652639996</v>
      </c>
      <c r="I20" s="64"/>
    </row>
    <row r="21" spans="1:9" ht="15" customHeight="1" x14ac:dyDescent="0.3">
      <c r="G21" s="64">
        <v>25000</v>
      </c>
      <c r="H21" s="112">
        <v>2500</v>
      </c>
      <c r="I21" s="64"/>
    </row>
    <row r="22" spans="1:9" ht="15" customHeight="1" x14ac:dyDescent="0.3">
      <c r="G22" s="64">
        <f>G20*G21</f>
        <v>300312189.99999994</v>
      </c>
      <c r="H22" s="112">
        <f>H21*H20</f>
        <v>323256041.31599993</v>
      </c>
      <c r="I22" s="83"/>
    </row>
    <row r="25" spans="1:9" ht="15" customHeight="1" x14ac:dyDescent="0.3">
      <c r="A25" s="154" t="s">
        <v>88</v>
      </c>
      <c r="B25" s="154"/>
      <c r="C25" s="154"/>
      <c r="D25" s="154"/>
      <c r="E25" s="154"/>
      <c r="F25" s="154"/>
      <c r="G25" s="154"/>
      <c r="H25" s="154"/>
    </row>
    <row r="26" spans="1:9" ht="66" x14ac:dyDescent="0.3">
      <c r="A26" s="61" t="s">
        <v>26</v>
      </c>
      <c r="B26" s="61" t="s">
        <v>32</v>
      </c>
      <c r="C26" s="62" t="s">
        <v>48</v>
      </c>
      <c r="D26" s="62" t="s">
        <v>85</v>
      </c>
      <c r="E26" s="62" t="s">
        <v>86</v>
      </c>
      <c r="F26" s="62" t="s">
        <v>60</v>
      </c>
      <c r="G26" s="62" t="s">
        <v>49</v>
      </c>
      <c r="H26" s="62" t="s">
        <v>84</v>
      </c>
    </row>
    <row r="27" spans="1:9" ht="15" customHeight="1" x14ac:dyDescent="0.3">
      <c r="A27" s="51">
        <v>1</v>
      </c>
      <c r="B27" s="51" t="s">
        <v>79</v>
      </c>
      <c r="C27" s="52">
        <v>308.17</v>
      </c>
      <c r="D27" s="52">
        <f>2.24+1.45+5.03+4.07</f>
        <v>12.790000000000001</v>
      </c>
      <c r="E27" s="52">
        <v>0</v>
      </c>
      <c r="F27" s="52">
        <v>83.47</v>
      </c>
      <c r="G27" s="52">
        <f t="shared" ref="G27:G43" si="5">SUM(C27:F27)</f>
        <v>404.43000000000006</v>
      </c>
      <c r="H27" s="52">
        <f>G27*10.764</f>
        <v>4353.2845200000002</v>
      </c>
    </row>
    <row r="28" spans="1:9" ht="15" customHeight="1" x14ac:dyDescent="0.3">
      <c r="A28" s="51">
        <v>2</v>
      </c>
      <c r="B28" s="51" t="s">
        <v>66</v>
      </c>
      <c r="C28" s="52">
        <v>215.28</v>
      </c>
      <c r="D28" s="52">
        <f t="shared" ref="D28:D42" si="6">2.24+1.45+5.03+4.07</f>
        <v>12.790000000000001</v>
      </c>
      <c r="E28" s="52">
        <v>0</v>
      </c>
      <c r="F28" s="52">
        <v>176.36</v>
      </c>
      <c r="G28" s="52">
        <f t="shared" si="5"/>
        <v>404.43</v>
      </c>
      <c r="H28" s="52">
        <f t="shared" ref="H28:H43" si="7">G28*10.764</f>
        <v>4353.2845200000002</v>
      </c>
      <c r="I28" s="83">
        <f>G28-G27</f>
        <v>0</v>
      </c>
    </row>
    <row r="29" spans="1:9" ht="15" customHeight="1" x14ac:dyDescent="0.3">
      <c r="A29" s="51">
        <v>3</v>
      </c>
      <c r="B29" s="51" t="s">
        <v>67</v>
      </c>
      <c r="C29" s="52">
        <v>391.64</v>
      </c>
      <c r="D29" s="52">
        <f t="shared" si="6"/>
        <v>12.790000000000001</v>
      </c>
      <c r="E29" s="52">
        <v>0</v>
      </c>
      <c r="F29" s="52">
        <v>0</v>
      </c>
      <c r="G29" s="52">
        <f t="shared" si="5"/>
        <v>404.43</v>
      </c>
      <c r="H29" s="52">
        <f t="shared" si="7"/>
        <v>4353.2845200000002</v>
      </c>
      <c r="I29" s="83">
        <f>G29-G28</f>
        <v>0</v>
      </c>
    </row>
    <row r="30" spans="1:9" ht="15" customHeight="1" x14ac:dyDescent="0.3">
      <c r="A30" s="51">
        <v>4</v>
      </c>
      <c r="B30" s="51" t="s">
        <v>68</v>
      </c>
      <c r="C30" s="52">
        <v>391.64</v>
      </c>
      <c r="D30" s="52">
        <f t="shared" si="6"/>
        <v>12.790000000000001</v>
      </c>
      <c r="E30" s="52">
        <v>0</v>
      </c>
      <c r="F30" s="52">
        <v>0</v>
      </c>
      <c r="G30" s="52">
        <f t="shared" si="5"/>
        <v>404.43</v>
      </c>
      <c r="H30" s="52">
        <f t="shared" si="7"/>
        <v>4353.2845200000002</v>
      </c>
    </row>
    <row r="31" spans="1:9" ht="15" customHeight="1" x14ac:dyDescent="0.3">
      <c r="A31" s="51">
        <v>5</v>
      </c>
      <c r="B31" s="51" t="s">
        <v>69</v>
      </c>
      <c r="C31" s="52">
        <v>391.64</v>
      </c>
      <c r="D31" s="52">
        <f t="shared" si="6"/>
        <v>12.790000000000001</v>
      </c>
      <c r="E31" s="52">
        <v>0</v>
      </c>
      <c r="F31" s="52">
        <v>0</v>
      </c>
      <c r="G31" s="52">
        <f t="shared" si="5"/>
        <v>404.43</v>
      </c>
      <c r="H31" s="52">
        <f t="shared" si="7"/>
        <v>4353.2845200000002</v>
      </c>
    </row>
    <row r="32" spans="1:9" ht="15" customHeight="1" x14ac:dyDescent="0.3">
      <c r="A32" s="51">
        <v>6</v>
      </c>
      <c r="B32" s="51" t="s">
        <v>70</v>
      </c>
      <c r="C32" s="52">
        <v>391.64</v>
      </c>
      <c r="D32" s="52">
        <f t="shared" si="6"/>
        <v>12.790000000000001</v>
      </c>
      <c r="E32" s="52">
        <v>0</v>
      </c>
      <c r="F32" s="52">
        <v>0</v>
      </c>
      <c r="G32" s="52">
        <f t="shared" si="5"/>
        <v>404.43</v>
      </c>
      <c r="H32" s="52">
        <f t="shared" si="7"/>
        <v>4353.2845200000002</v>
      </c>
    </row>
    <row r="33" spans="1:9" ht="15" customHeight="1" x14ac:dyDescent="0.3">
      <c r="A33" s="51">
        <v>7</v>
      </c>
      <c r="B33" s="51" t="s">
        <v>71</v>
      </c>
      <c r="C33" s="52">
        <v>391.64</v>
      </c>
      <c r="D33" s="52">
        <f t="shared" si="6"/>
        <v>12.790000000000001</v>
      </c>
      <c r="E33" s="52">
        <v>0</v>
      </c>
      <c r="F33" s="52">
        <v>0</v>
      </c>
      <c r="G33" s="52">
        <f t="shared" si="5"/>
        <v>404.43</v>
      </c>
      <c r="H33" s="52">
        <f t="shared" si="7"/>
        <v>4353.2845200000002</v>
      </c>
    </row>
    <row r="34" spans="1:9" ht="15" customHeight="1" x14ac:dyDescent="0.3">
      <c r="A34" s="51">
        <v>8</v>
      </c>
      <c r="B34" s="51" t="s">
        <v>72</v>
      </c>
      <c r="C34" s="52">
        <v>391.64</v>
      </c>
      <c r="D34" s="52">
        <f t="shared" si="6"/>
        <v>12.790000000000001</v>
      </c>
      <c r="E34" s="52">
        <v>0</v>
      </c>
      <c r="F34" s="52">
        <v>0</v>
      </c>
      <c r="G34" s="52">
        <f t="shared" si="5"/>
        <v>404.43</v>
      </c>
      <c r="H34" s="52">
        <f t="shared" si="7"/>
        <v>4353.2845200000002</v>
      </c>
      <c r="I34" s="83">
        <f>G34-G35</f>
        <v>0</v>
      </c>
    </row>
    <row r="35" spans="1:9" ht="15" customHeight="1" x14ac:dyDescent="0.3">
      <c r="A35" s="51">
        <v>9</v>
      </c>
      <c r="B35" s="51" t="s">
        <v>73</v>
      </c>
      <c r="C35" s="52">
        <v>372.85</v>
      </c>
      <c r="D35" s="52">
        <f t="shared" si="6"/>
        <v>12.790000000000001</v>
      </c>
      <c r="E35" s="52">
        <v>18.79</v>
      </c>
      <c r="F35" s="52">
        <v>0</v>
      </c>
      <c r="G35" s="52">
        <f t="shared" si="5"/>
        <v>404.43000000000006</v>
      </c>
      <c r="H35" s="52">
        <f t="shared" si="7"/>
        <v>4353.2845200000002</v>
      </c>
    </row>
    <row r="36" spans="1:9" ht="15" customHeight="1" x14ac:dyDescent="0.3">
      <c r="A36" s="51">
        <v>10</v>
      </c>
      <c r="B36" s="51" t="s">
        <v>74</v>
      </c>
      <c r="C36" s="52">
        <v>391.64</v>
      </c>
      <c r="D36" s="52">
        <f t="shared" si="6"/>
        <v>12.790000000000001</v>
      </c>
      <c r="E36" s="52">
        <v>0</v>
      </c>
      <c r="F36" s="52">
        <v>0</v>
      </c>
      <c r="G36" s="52">
        <f t="shared" si="5"/>
        <v>404.43</v>
      </c>
      <c r="H36" s="52">
        <f t="shared" si="7"/>
        <v>4353.2845200000002</v>
      </c>
    </row>
    <row r="37" spans="1:9" ht="15" customHeight="1" x14ac:dyDescent="0.3">
      <c r="A37" s="51">
        <v>11</v>
      </c>
      <c r="B37" s="51" t="s">
        <v>75</v>
      </c>
      <c r="C37" s="52">
        <v>391.64</v>
      </c>
      <c r="D37" s="52">
        <f t="shared" si="6"/>
        <v>12.790000000000001</v>
      </c>
      <c r="E37" s="52">
        <v>0</v>
      </c>
      <c r="F37" s="52">
        <v>0</v>
      </c>
      <c r="G37" s="52">
        <f t="shared" si="5"/>
        <v>404.43</v>
      </c>
      <c r="H37" s="52">
        <f t="shared" si="7"/>
        <v>4353.2845200000002</v>
      </c>
    </row>
    <row r="38" spans="1:9" ht="15" customHeight="1" x14ac:dyDescent="0.3">
      <c r="A38" s="51">
        <v>12</v>
      </c>
      <c r="B38" s="51" t="s">
        <v>76</v>
      </c>
      <c r="C38" s="52">
        <v>391.64</v>
      </c>
      <c r="D38" s="52">
        <f t="shared" si="6"/>
        <v>12.790000000000001</v>
      </c>
      <c r="E38" s="52">
        <v>0</v>
      </c>
      <c r="F38" s="52">
        <v>0</v>
      </c>
      <c r="G38" s="52">
        <f t="shared" si="5"/>
        <v>404.43</v>
      </c>
      <c r="H38" s="52">
        <f t="shared" si="7"/>
        <v>4353.2845200000002</v>
      </c>
    </row>
    <row r="39" spans="1:9" ht="15" customHeight="1" x14ac:dyDescent="0.3">
      <c r="A39" s="51">
        <v>13</v>
      </c>
      <c r="B39" s="51" t="s">
        <v>80</v>
      </c>
      <c r="C39" s="52">
        <v>391.64</v>
      </c>
      <c r="D39" s="52">
        <f t="shared" si="6"/>
        <v>12.790000000000001</v>
      </c>
      <c r="E39" s="52">
        <v>0</v>
      </c>
      <c r="F39" s="52">
        <v>0</v>
      </c>
      <c r="G39" s="52">
        <f t="shared" si="5"/>
        <v>404.43</v>
      </c>
      <c r="H39" s="52">
        <f t="shared" si="7"/>
        <v>4353.2845200000002</v>
      </c>
    </row>
    <row r="40" spans="1:9" ht="15" customHeight="1" x14ac:dyDescent="0.3">
      <c r="A40" s="51">
        <v>14</v>
      </c>
      <c r="B40" s="51" t="s">
        <v>81</v>
      </c>
      <c r="C40" s="52">
        <v>372.85</v>
      </c>
      <c r="D40" s="52">
        <f t="shared" si="6"/>
        <v>12.790000000000001</v>
      </c>
      <c r="E40" s="52">
        <v>18.79</v>
      </c>
      <c r="F40" s="52">
        <v>0</v>
      </c>
      <c r="G40" s="52">
        <f t="shared" si="5"/>
        <v>404.43000000000006</v>
      </c>
      <c r="H40" s="52">
        <f t="shared" si="7"/>
        <v>4353.2845200000002</v>
      </c>
    </row>
    <row r="41" spans="1:9" ht="15" customHeight="1" x14ac:dyDescent="0.3">
      <c r="A41" s="51">
        <v>15</v>
      </c>
      <c r="B41" s="51" t="s">
        <v>82</v>
      </c>
      <c r="C41" s="52">
        <v>391.64</v>
      </c>
      <c r="D41" s="52">
        <f t="shared" si="6"/>
        <v>12.790000000000001</v>
      </c>
      <c r="E41" s="52">
        <v>0</v>
      </c>
      <c r="F41" s="52">
        <v>0</v>
      </c>
      <c r="G41" s="52">
        <f t="shared" si="5"/>
        <v>404.43</v>
      </c>
      <c r="H41" s="52">
        <f t="shared" si="7"/>
        <v>4353.2845200000002</v>
      </c>
    </row>
    <row r="42" spans="1:9" ht="15" customHeight="1" x14ac:dyDescent="0.3">
      <c r="A42" s="51">
        <v>16</v>
      </c>
      <c r="B42" s="51" t="s">
        <v>83</v>
      </c>
      <c r="C42" s="52">
        <v>391.64</v>
      </c>
      <c r="D42" s="52">
        <f t="shared" si="6"/>
        <v>12.790000000000001</v>
      </c>
      <c r="E42" s="52">
        <v>0</v>
      </c>
      <c r="F42" s="52">
        <v>0</v>
      </c>
      <c r="G42" s="52">
        <f t="shared" si="5"/>
        <v>404.43</v>
      </c>
      <c r="H42" s="52">
        <f t="shared" si="7"/>
        <v>4353.2845200000002</v>
      </c>
    </row>
    <row r="43" spans="1:9" ht="15" customHeight="1" x14ac:dyDescent="0.3">
      <c r="A43" s="51">
        <v>17</v>
      </c>
      <c r="B43" s="51" t="s">
        <v>37</v>
      </c>
      <c r="C43" s="52">
        <v>0</v>
      </c>
      <c r="D43" s="52">
        <v>0</v>
      </c>
      <c r="E43" s="52">
        <v>0</v>
      </c>
      <c r="F43" s="52">
        <f>(5.3*3.41*2)+12.79</f>
        <v>48.936</v>
      </c>
      <c r="G43" s="52">
        <f t="shared" si="5"/>
        <v>48.936</v>
      </c>
      <c r="H43" s="52">
        <f t="shared" si="7"/>
        <v>526.74710399999992</v>
      </c>
    </row>
    <row r="44" spans="1:9" ht="15" customHeight="1" x14ac:dyDescent="0.3">
      <c r="A44" s="153" t="s">
        <v>30</v>
      </c>
      <c r="B44" s="153"/>
      <c r="C44" s="65">
        <f>SUM(C27:C43)</f>
        <v>5968.8300000000008</v>
      </c>
      <c r="D44" s="65">
        <f t="shared" ref="D44" si="8">SUM(D27:D43)</f>
        <v>204.64</v>
      </c>
      <c r="E44" s="65">
        <f t="shared" ref="E44" si="9">SUM(E27:E43)</f>
        <v>37.58</v>
      </c>
      <c r="F44" s="65">
        <f t="shared" ref="F44" si="10">SUM(F27:F43)</f>
        <v>308.76600000000002</v>
      </c>
      <c r="G44" s="65">
        <f t="shared" ref="G44" si="11">SUM(G27:G43)</f>
        <v>6519.8160000000007</v>
      </c>
      <c r="H44" s="65">
        <f t="shared" ref="H44" si="12">SUM(H27:H43)</f>
        <v>70179.299423999997</v>
      </c>
    </row>
    <row r="45" spans="1:9" ht="15" customHeight="1" x14ac:dyDescent="0.3">
      <c r="G45" s="64">
        <v>25000</v>
      </c>
      <c r="H45" s="112">
        <v>2500</v>
      </c>
    </row>
    <row r="46" spans="1:9" ht="15" customHeight="1" x14ac:dyDescent="0.3">
      <c r="G46" s="64">
        <f>G44*G45</f>
        <v>162995400.00000003</v>
      </c>
      <c r="H46" s="112">
        <f>H45*H44</f>
        <v>175448248.56</v>
      </c>
    </row>
    <row r="47" spans="1:9" ht="15" customHeight="1" x14ac:dyDescent="0.3">
      <c r="H47" s="83">
        <f>H46+H22</f>
        <v>498704289.87599993</v>
      </c>
    </row>
    <row r="50" spans="1:8" ht="66" x14ac:dyDescent="0.3">
      <c r="A50" s="61" t="s">
        <v>26</v>
      </c>
      <c r="B50" s="61" t="s">
        <v>32</v>
      </c>
      <c r="C50" s="62" t="s">
        <v>48</v>
      </c>
      <c r="D50" s="62" t="s">
        <v>85</v>
      </c>
      <c r="E50" s="62" t="s">
        <v>86</v>
      </c>
      <c r="F50" s="62" t="s">
        <v>60</v>
      </c>
      <c r="G50" s="62" t="s">
        <v>49</v>
      </c>
      <c r="H50" s="62" t="s">
        <v>84</v>
      </c>
    </row>
    <row r="51" spans="1:8" ht="15" customHeight="1" x14ac:dyDescent="0.3">
      <c r="A51" s="51">
        <v>1</v>
      </c>
      <c r="B51" s="51" t="s">
        <v>79</v>
      </c>
      <c r="C51" s="52">
        <f>C3+C27</f>
        <v>430.3</v>
      </c>
      <c r="D51" s="52">
        <f>D3+D27</f>
        <v>33.24</v>
      </c>
      <c r="E51" s="52">
        <f>E3+E27</f>
        <v>0</v>
      </c>
      <c r="F51" s="52">
        <f>F3+F27</f>
        <v>915.55000000000007</v>
      </c>
      <c r="G51" s="52">
        <f t="shared" ref="G51:G67" si="13">SUM(C51:F51)</f>
        <v>1379.0900000000001</v>
      </c>
      <c r="H51" s="52">
        <f>G51*10.764</f>
        <v>14844.52476</v>
      </c>
    </row>
    <row r="52" spans="1:8" ht="15" customHeight="1" x14ac:dyDescent="0.3">
      <c r="A52" s="51">
        <v>2</v>
      </c>
      <c r="B52" s="51" t="s">
        <v>66</v>
      </c>
      <c r="C52" s="52">
        <f t="shared" ref="C52:F67" si="14">C4+C28</f>
        <v>925.31</v>
      </c>
      <c r="D52" s="52">
        <f t="shared" si="14"/>
        <v>33.24</v>
      </c>
      <c r="E52" s="52">
        <f t="shared" si="14"/>
        <v>0</v>
      </c>
      <c r="F52" s="52">
        <f t="shared" si="14"/>
        <v>176.36</v>
      </c>
      <c r="G52" s="52">
        <f t="shared" si="13"/>
        <v>1134.9099999999999</v>
      </c>
      <c r="H52" s="52">
        <f t="shared" ref="H52:H67" si="15">G52*10.764</f>
        <v>12216.171239999998</v>
      </c>
    </row>
    <row r="53" spans="1:8" ht="15" customHeight="1" x14ac:dyDescent="0.3">
      <c r="A53" s="51">
        <v>3</v>
      </c>
      <c r="B53" s="51" t="s">
        <v>67</v>
      </c>
      <c r="C53" s="52">
        <f t="shared" si="14"/>
        <v>1101.67</v>
      </c>
      <c r="D53" s="52">
        <f t="shared" si="14"/>
        <v>33.24</v>
      </c>
      <c r="E53" s="52">
        <f t="shared" si="14"/>
        <v>0</v>
      </c>
      <c r="F53" s="52">
        <f t="shared" si="14"/>
        <v>0</v>
      </c>
      <c r="G53" s="52">
        <f t="shared" si="13"/>
        <v>1134.9100000000001</v>
      </c>
      <c r="H53" s="52">
        <f t="shared" si="15"/>
        <v>12216.17124</v>
      </c>
    </row>
    <row r="54" spans="1:8" ht="15" customHeight="1" x14ac:dyDescent="0.3">
      <c r="A54" s="51">
        <v>4</v>
      </c>
      <c r="B54" s="51" t="s">
        <v>68</v>
      </c>
      <c r="C54" s="52">
        <f t="shared" si="14"/>
        <v>1101.67</v>
      </c>
      <c r="D54" s="52">
        <f t="shared" si="14"/>
        <v>33.24</v>
      </c>
      <c r="E54" s="52">
        <f t="shared" si="14"/>
        <v>0</v>
      </c>
      <c r="F54" s="52">
        <f t="shared" si="14"/>
        <v>0</v>
      </c>
      <c r="G54" s="52">
        <f t="shared" si="13"/>
        <v>1134.9100000000001</v>
      </c>
      <c r="H54" s="52">
        <f t="shared" si="15"/>
        <v>12216.17124</v>
      </c>
    </row>
    <row r="55" spans="1:8" ht="15" customHeight="1" x14ac:dyDescent="0.3">
      <c r="A55" s="51">
        <v>5</v>
      </c>
      <c r="B55" s="51" t="s">
        <v>69</v>
      </c>
      <c r="C55" s="52">
        <f t="shared" si="14"/>
        <v>1101.67</v>
      </c>
      <c r="D55" s="52">
        <f t="shared" si="14"/>
        <v>33.24</v>
      </c>
      <c r="E55" s="52">
        <f t="shared" si="14"/>
        <v>0</v>
      </c>
      <c r="F55" s="52">
        <f t="shared" si="14"/>
        <v>0</v>
      </c>
      <c r="G55" s="52">
        <f t="shared" si="13"/>
        <v>1134.9100000000001</v>
      </c>
      <c r="H55" s="52">
        <f t="shared" si="15"/>
        <v>12216.17124</v>
      </c>
    </row>
    <row r="56" spans="1:8" ht="15" customHeight="1" x14ac:dyDescent="0.3">
      <c r="A56" s="51">
        <v>6</v>
      </c>
      <c r="B56" s="51" t="s">
        <v>70</v>
      </c>
      <c r="C56" s="52">
        <f t="shared" si="14"/>
        <v>1101.67</v>
      </c>
      <c r="D56" s="52">
        <f t="shared" si="14"/>
        <v>33.24</v>
      </c>
      <c r="E56" s="52">
        <f t="shared" si="14"/>
        <v>0</v>
      </c>
      <c r="F56" s="52">
        <f t="shared" si="14"/>
        <v>0</v>
      </c>
      <c r="G56" s="52">
        <f t="shared" si="13"/>
        <v>1134.9100000000001</v>
      </c>
      <c r="H56" s="52">
        <f t="shared" si="15"/>
        <v>12216.17124</v>
      </c>
    </row>
    <row r="57" spans="1:8" ht="15" customHeight="1" x14ac:dyDescent="0.3">
      <c r="A57" s="51">
        <v>7</v>
      </c>
      <c r="B57" s="51" t="s">
        <v>71</v>
      </c>
      <c r="C57" s="52">
        <f t="shared" si="14"/>
        <v>1101.67</v>
      </c>
      <c r="D57" s="52">
        <f t="shared" si="14"/>
        <v>33.24</v>
      </c>
      <c r="E57" s="52">
        <f t="shared" si="14"/>
        <v>0</v>
      </c>
      <c r="F57" s="52">
        <f t="shared" si="14"/>
        <v>0</v>
      </c>
      <c r="G57" s="52">
        <f t="shared" si="13"/>
        <v>1134.9100000000001</v>
      </c>
      <c r="H57" s="52">
        <f t="shared" si="15"/>
        <v>12216.17124</v>
      </c>
    </row>
    <row r="58" spans="1:8" ht="15" customHeight="1" x14ac:dyDescent="0.3">
      <c r="A58" s="51">
        <v>8</v>
      </c>
      <c r="B58" s="51" t="s">
        <v>72</v>
      </c>
      <c r="C58" s="52">
        <f t="shared" si="14"/>
        <v>1101.67</v>
      </c>
      <c r="D58" s="52">
        <f t="shared" si="14"/>
        <v>33.24</v>
      </c>
      <c r="E58" s="52">
        <f t="shared" si="14"/>
        <v>0</v>
      </c>
      <c r="F58" s="52">
        <f t="shared" si="14"/>
        <v>0</v>
      </c>
      <c r="G58" s="52">
        <f t="shared" si="13"/>
        <v>1134.9100000000001</v>
      </c>
      <c r="H58" s="52">
        <f t="shared" si="15"/>
        <v>12216.17124</v>
      </c>
    </row>
    <row r="59" spans="1:8" ht="15" customHeight="1" x14ac:dyDescent="0.3">
      <c r="A59" s="51">
        <v>9</v>
      </c>
      <c r="B59" s="51" t="s">
        <v>73</v>
      </c>
      <c r="C59" s="52">
        <f t="shared" si="14"/>
        <v>1048.8000000000002</v>
      </c>
      <c r="D59" s="52">
        <f t="shared" si="14"/>
        <v>33.24</v>
      </c>
      <c r="E59" s="52">
        <f t="shared" si="14"/>
        <v>52.87</v>
      </c>
      <c r="F59" s="52">
        <f t="shared" si="14"/>
        <v>0</v>
      </c>
      <c r="G59" s="52">
        <f t="shared" si="13"/>
        <v>1134.9100000000001</v>
      </c>
      <c r="H59" s="52">
        <f t="shared" si="15"/>
        <v>12216.17124</v>
      </c>
    </row>
    <row r="60" spans="1:8" ht="15" customHeight="1" x14ac:dyDescent="0.3">
      <c r="A60" s="51">
        <v>10</v>
      </c>
      <c r="B60" s="51" t="s">
        <v>74</v>
      </c>
      <c r="C60" s="52">
        <f t="shared" si="14"/>
        <v>1101.67</v>
      </c>
      <c r="D60" s="52">
        <f t="shared" si="14"/>
        <v>33.24</v>
      </c>
      <c r="E60" s="52">
        <f t="shared" si="14"/>
        <v>0</v>
      </c>
      <c r="F60" s="52">
        <f t="shared" si="14"/>
        <v>0</v>
      </c>
      <c r="G60" s="52">
        <f t="shared" si="13"/>
        <v>1134.9100000000001</v>
      </c>
      <c r="H60" s="52">
        <f t="shared" si="15"/>
        <v>12216.17124</v>
      </c>
    </row>
    <row r="61" spans="1:8" ht="15" customHeight="1" x14ac:dyDescent="0.3">
      <c r="A61" s="51">
        <v>11</v>
      </c>
      <c r="B61" s="51" t="s">
        <v>75</v>
      </c>
      <c r="C61" s="52">
        <f t="shared" si="14"/>
        <v>1101.67</v>
      </c>
      <c r="D61" s="52">
        <f t="shared" si="14"/>
        <v>33.24</v>
      </c>
      <c r="E61" s="52">
        <f t="shared" si="14"/>
        <v>0</v>
      </c>
      <c r="F61" s="52">
        <f t="shared" si="14"/>
        <v>0</v>
      </c>
      <c r="G61" s="52">
        <f t="shared" si="13"/>
        <v>1134.9100000000001</v>
      </c>
      <c r="H61" s="52">
        <f t="shared" si="15"/>
        <v>12216.17124</v>
      </c>
    </row>
    <row r="62" spans="1:8" ht="15" customHeight="1" x14ac:dyDescent="0.3">
      <c r="A62" s="51">
        <v>12</v>
      </c>
      <c r="B62" s="51" t="s">
        <v>76</v>
      </c>
      <c r="C62" s="52">
        <f t="shared" si="14"/>
        <v>1101.67</v>
      </c>
      <c r="D62" s="52">
        <f t="shared" si="14"/>
        <v>33.24</v>
      </c>
      <c r="E62" s="52">
        <f t="shared" si="14"/>
        <v>0</v>
      </c>
      <c r="F62" s="52">
        <f t="shared" si="14"/>
        <v>0</v>
      </c>
      <c r="G62" s="52">
        <f t="shared" si="13"/>
        <v>1134.9100000000001</v>
      </c>
      <c r="H62" s="52">
        <f t="shared" si="15"/>
        <v>12216.17124</v>
      </c>
    </row>
    <row r="63" spans="1:8" ht="15" customHeight="1" x14ac:dyDescent="0.3">
      <c r="A63" s="51">
        <v>13</v>
      </c>
      <c r="B63" s="51" t="s">
        <v>80</v>
      </c>
      <c r="C63" s="52">
        <f t="shared" si="14"/>
        <v>1101.67</v>
      </c>
      <c r="D63" s="52">
        <f t="shared" si="14"/>
        <v>33.24</v>
      </c>
      <c r="E63" s="52">
        <f t="shared" si="14"/>
        <v>0</v>
      </c>
      <c r="F63" s="52">
        <f t="shared" si="14"/>
        <v>0</v>
      </c>
      <c r="G63" s="52">
        <f t="shared" si="13"/>
        <v>1134.9100000000001</v>
      </c>
      <c r="H63" s="52">
        <f t="shared" si="15"/>
        <v>12216.17124</v>
      </c>
    </row>
    <row r="64" spans="1:8" ht="15" customHeight="1" x14ac:dyDescent="0.3">
      <c r="A64" s="51">
        <v>14</v>
      </c>
      <c r="B64" s="51" t="s">
        <v>81</v>
      </c>
      <c r="C64" s="52">
        <f t="shared" si="14"/>
        <v>1048.8000000000002</v>
      </c>
      <c r="D64" s="52">
        <f t="shared" si="14"/>
        <v>33.24</v>
      </c>
      <c r="E64" s="52">
        <f t="shared" si="14"/>
        <v>52.87</v>
      </c>
      <c r="F64" s="52">
        <f t="shared" si="14"/>
        <v>0</v>
      </c>
      <c r="G64" s="52">
        <f t="shared" si="13"/>
        <v>1134.9100000000001</v>
      </c>
      <c r="H64" s="52">
        <f t="shared" si="15"/>
        <v>12216.17124</v>
      </c>
    </row>
    <row r="65" spans="1:8" ht="15" customHeight="1" x14ac:dyDescent="0.3">
      <c r="A65" s="51">
        <v>15</v>
      </c>
      <c r="B65" s="51" t="s">
        <v>82</v>
      </c>
      <c r="C65" s="52">
        <f t="shared" si="14"/>
        <v>1101.67</v>
      </c>
      <c r="D65" s="52">
        <f t="shared" si="14"/>
        <v>33.24</v>
      </c>
      <c r="E65" s="52">
        <f t="shared" si="14"/>
        <v>0</v>
      </c>
      <c r="F65" s="52">
        <f t="shared" si="14"/>
        <v>0</v>
      </c>
      <c r="G65" s="52">
        <f t="shared" si="13"/>
        <v>1134.9100000000001</v>
      </c>
      <c r="H65" s="52">
        <f t="shared" si="15"/>
        <v>12216.17124</v>
      </c>
    </row>
    <row r="66" spans="1:8" ht="15" customHeight="1" x14ac:dyDescent="0.3">
      <c r="A66" s="51">
        <v>16</v>
      </c>
      <c r="B66" s="51" t="s">
        <v>83</v>
      </c>
      <c r="C66" s="52">
        <f t="shared" si="14"/>
        <v>1101.67</v>
      </c>
      <c r="D66" s="52">
        <f t="shared" si="14"/>
        <v>33.24</v>
      </c>
      <c r="E66" s="52">
        <f t="shared" si="14"/>
        <v>0</v>
      </c>
      <c r="F66" s="52">
        <f t="shared" si="14"/>
        <v>0</v>
      </c>
      <c r="G66" s="52">
        <f t="shared" si="13"/>
        <v>1134.9100000000001</v>
      </c>
      <c r="H66" s="52">
        <f t="shared" si="15"/>
        <v>12216.17124</v>
      </c>
    </row>
    <row r="67" spans="1:8" ht="15" customHeight="1" x14ac:dyDescent="0.3">
      <c r="A67" s="51">
        <v>17</v>
      </c>
      <c r="B67" s="51" t="s">
        <v>37</v>
      </c>
      <c r="C67" s="52">
        <f t="shared" si="14"/>
        <v>0</v>
      </c>
      <c r="D67" s="52">
        <f t="shared" si="14"/>
        <v>0</v>
      </c>
      <c r="E67" s="52">
        <f t="shared" si="14"/>
        <v>0</v>
      </c>
      <c r="F67" s="52">
        <f t="shared" si="14"/>
        <v>129.56360000000001</v>
      </c>
      <c r="G67" s="52">
        <f t="shared" si="13"/>
        <v>129.56360000000001</v>
      </c>
      <c r="H67" s="52">
        <f t="shared" si="15"/>
        <v>1394.6225904</v>
      </c>
    </row>
    <row r="68" spans="1:8" ht="15" customHeight="1" x14ac:dyDescent="0.3">
      <c r="A68" s="153" t="s">
        <v>30</v>
      </c>
      <c r="B68" s="153"/>
      <c r="C68" s="65">
        <f>SUM(C51:C67)</f>
        <v>16673.25</v>
      </c>
      <c r="D68" s="65">
        <f t="shared" ref="D68:H68" si="16">SUM(D51:D67)</f>
        <v>531.84</v>
      </c>
      <c r="E68" s="65">
        <f t="shared" si="16"/>
        <v>105.74</v>
      </c>
      <c r="F68" s="65">
        <f t="shared" si="16"/>
        <v>1221.4736</v>
      </c>
      <c r="G68" s="65">
        <f t="shared" si="16"/>
        <v>18532.303599999999</v>
      </c>
      <c r="H68" s="65">
        <f t="shared" si="16"/>
        <v>199481.71595039993</v>
      </c>
    </row>
  </sheetData>
  <mergeCells count="6">
    <mergeCell ref="A68:B68"/>
    <mergeCell ref="K5:L5"/>
    <mergeCell ref="A20:B20"/>
    <mergeCell ref="A1:H1"/>
    <mergeCell ref="A25:H25"/>
    <mergeCell ref="A44:B44"/>
  </mergeCells>
  <phoneticPr fontId="28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33" t="s">
        <v>32</v>
      </c>
      <c r="B1" s="33" t="s">
        <v>31</v>
      </c>
      <c r="C1" s="33" t="s">
        <v>34</v>
      </c>
      <c r="D1" s="33" t="s">
        <v>35</v>
      </c>
      <c r="E1" s="33" t="s">
        <v>36</v>
      </c>
      <c r="F1" s="33" t="s">
        <v>37</v>
      </c>
    </row>
    <row r="2" spans="1:13" x14ac:dyDescent="0.25">
      <c r="A2" s="33">
        <v>1</v>
      </c>
      <c r="B2" s="33">
        <v>1</v>
      </c>
      <c r="C2" s="33">
        <v>52.05</v>
      </c>
      <c r="D2" s="33">
        <f t="shared" ref="D2:D31" si="0">11.23/2</f>
        <v>5.6150000000000002</v>
      </c>
      <c r="E2" s="33">
        <f t="shared" ref="E2:E39" si="1">2.4*0.6*4</f>
        <v>5.76</v>
      </c>
      <c r="I2" s="33">
        <f t="shared" ref="I2:K2" si="2">C2*10.764</f>
        <v>560.26619999999991</v>
      </c>
      <c r="J2" s="33">
        <f t="shared" si="2"/>
        <v>60.439859999999996</v>
      </c>
      <c r="K2" s="33">
        <f t="shared" si="2"/>
        <v>62.000639999999997</v>
      </c>
      <c r="M2" s="33">
        <f t="shared" ref="M2:M6" si="3">I2+J2+K2</f>
        <v>682.70669999999984</v>
      </c>
    </row>
    <row r="3" spans="1:13" x14ac:dyDescent="0.25">
      <c r="B3" s="33">
        <v>2</v>
      </c>
      <c r="C3" s="33">
        <v>52.05</v>
      </c>
      <c r="D3" s="33">
        <f t="shared" si="0"/>
        <v>5.6150000000000002</v>
      </c>
      <c r="E3" s="33">
        <f t="shared" si="1"/>
        <v>5.76</v>
      </c>
      <c r="I3" s="33">
        <f t="shared" ref="I3:K3" si="4">C3*10.764</f>
        <v>560.26619999999991</v>
      </c>
      <c r="J3" s="33">
        <f t="shared" si="4"/>
        <v>60.439859999999996</v>
      </c>
      <c r="K3" s="33">
        <f t="shared" si="4"/>
        <v>62.000639999999997</v>
      </c>
      <c r="M3" s="33">
        <f t="shared" si="3"/>
        <v>682.70669999999984</v>
      </c>
    </row>
    <row r="4" spans="1:13" x14ac:dyDescent="0.25">
      <c r="A4" s="33">
        <v>2</v>
      </c>
      <c r="B4" s="33">
        <v>1</v>
      </c>
      <c r="C4" s="33">
        <v>52.05</v>
      </c>
      <c r="D4" s="33">
        <f t="shared" si="0"/>
        <v>5.6150000000000002</v>
      </c>
      <c r="E4" s="33">
        <f t="shared" si="1"/>
        <v>5.76</v>
      </c>
      <c r="I4" s="33">
        <f t="shared" ref="I4:K4" si="5">C4*10.764</f>
        <v>560.26619999999991</v>
      </c>
      <c r="J4" s="33">
        <f t="shared" si="5"/>
        <v>60.439859999999996</v>
      </c>
      <c r="K4" s="33">
        <f t="shared" si="5"/>
        <v>62.000639999999997</v>
      </c>
      <c r="M4" s="33">
        <f t="shared" si="3"/>
        <v>682.70669999999984</v>
      </c>
    </row>
    <row r="5" spans="1:13" x14ac:dyDescent="0.25">
      <c r="B5" s="33">
        <v>2</v>
      </c>
      <c r="C5" s="33">
        <v>52.05</v>
      </c>
      <c r="D5" s="33">
        <f t="shared" si="0"/>
        <v>5.6150000000000002</v>
      </c>
      <c r="E5" s="33">
        <f t="shared" si="1"/>
        <v>5.76</v>
      </c>
      <c r="I5" s="33">
        <f t="shared" ref="I5:K5" si="6">C5*10.764</f>
        <v>560.26619999999991</v>
      </c>
      <c r="J5" s="33">
        <f t="shared" si="6"/>
        <v>60.439859999999996</v>
      </c>
      <c r="K5" s="33">
        <f t="shared" si="6"/>
        <v>62.000639999999997</v>
      </c>
      <c r="M5" s="33">
        <f t="shared" si="3"/>
        <v>682.70669999999984</v>
      </c>
    </row>
    <row r="6" spans="1:13" x14ac:dyDescent="0.25">
      <c r="B6" s="33">
        <v>3</v>
      </c>
      <c r="C6" s="33">
        <v>52.05</v>
      </c>
      <c r="D6" s="33">
        <f t="shared" si="0"/>
        <v>5.6150000000000002</v>
      </c>
      <c r="E6" s="33">
        <f t="shared" si="1"/>
        <v>5.76</v>
      </c>
      <c r="I6" s="33">
        <f t="shared" ref="I6:K6" si="7">C6*10.764</f>
        <v>560.26619999999991</v>
      </c>
      <c r="J6" s="33">
        <f t="shared" si="7"/>
        <v>60.439859999999996</v>
      </c>
      <c r="K6" s="33">
        <f t="shared" si="7"/>
        <v>62.000639999999997</v>
      </c>
      <c r="M6" s="33">
        <f t="shared" si="3"/>
        <v>682.70669999999984</v>
      </c>
    </row>
    <row r="7" spans="1:13" x14ac:dyDescent="0.25">
      <c r="B7" s="33">
        <v>4</v>
      </c>
      <c r="C7" s="33">
        <v>52.05</v>
      </c>
      <c r="D7" s="33">
        <f t="shared" si="0"/>
        <v>5.6150000000000002</v>
      </c>
      <c r="E7" s="33">
        <f t="shared" si="1"/>
        <v>5.76</v>
      </c>
      <c r="F7" s="33">
        <f>3.35*1.45</f>
        <v>4.8574999999999999</v>
      </c>
      <c r="I7" s="33">
        <f t="shared" ref="I7:L7" si="8">C7*10.764</f>
        <v>560.26619999999991</v>
      </c>
      <c r="J7" s="33">
        <f t="shared" si="8"/>
        <v>60.439859999999996</v>
      </c>
      <c r="K7" s="33">
        <f t="shared" si="8"/>
        <v>62.000639999999997</v>
      </c>
      <c r="L7" s="33">
        <f t="shared" si="8"/>
        <v>52.286129999999993</v>
      </c>
      <c r="M7" s="33">
        <f>I7+J7+K7+L7</f>
        <v>734.9928299999998</v>
      </c>
    </row>
    <row r="8" spans="1:13" x14ac:dyDescent="0.25">
      <c r="A8" s="33">
        <v>3</v>
      </c>
      <c r="B8" s="33">
        <v>1</v>
      </c>
      <c r="C8" s="33">
        <v>52.05</v>
      </c>
      <c r="D8" s="33">
        <f t="shared" si="0"/>
        <v>5.6150000000000002</v>
      </c>
      <c r="E8" s="33">
        <f t="shared" si="1"/>
        <v>5.76</v>
      </c>
      <c r="I8" s="33">
        <f t="shared" ref="I8:K8" si="9">C8*10.764</f>
        <v>560.26619999999991</v>
      </c>
      <c r="J8" s="33">
        <f t="shared" si="9"/>
        <v>60.439859999999996</v>
      </c>
      <c r="K8" s="33">
        <f t="shared" si="9"/>
        <v>62.000639999999997</v>
      </c>
      <c r="M8" s="33">
        <f t="shared" ref="M8:M55" si="10">I8+J8+K8</f>
        <v>682.70669999999984</v>
      </c>
    </row>
    <row r="9" spans="1:13" x14ac:dyDescent="0.25">
      <c r="B9" s="33">
        <v>2</v>
      </c>
      <c r="C9" s="33">
        <v>52.05</v>
      </c>
      <c r="D9" s="33">
        <f t="shared" si="0"/>
        <v>5.6150000000000002</v>
      </c>
      <c r="E9" s="33">
        <f t="shared" si="1"/>
        <v>5.76</v>
      </c>
      <c r="I9" s="33">
        <f t="shared" ref="I9:K9" si="11">C9*10.764</f>
        <v>560.26619999999991</v>
      </c>
      <c r="J9" s="33">
        <f t="shared" si="11"/>
        <v>60.439859999999996</v>
      </c>
      <c r="K9" s="33">
        <f t="shared" si="11"/>
        <v>62.000639999999997</v>
      </c>
      <c r="M9" s="33">
        <f t="shared" si="10"/>
        <v>682.70669999999984</v>
      </c>
    </row>
    <row r="10" spans="1:13" x14ac:dyDescent="0.25">
      <c r="B10" s="33">
        <v>3</v>
      </c>
      <c r="C10" s="33">
        <v>52.05</v>
      </c>
      <c r="D10" s="33">
        <f t="shared" si="0"/>
        <v>5.6150000000000002</v>
      </c>
      <c r="E10" s="33">
        <f t="shared" si="1"/>
        <v>5.76</v>
      </c>
      <c r="I10" s="33">
        <f t="shared" ref="I10:K10" si="12">C10*10.764</f>
        <v>560.26619999999991</v>
      </c>
      <c r="J10" s="33">
        <f t="shared" si="12"/>
        <v>60.439859999999996</v>
      </c>
      <c r="K10" s="33">
        <f t="shared" si="12"/>
        <v>62.000639999999997</v>
      </c>
      <c r="M10" s="33">
        <f t="shared" si="10"/>
        <v>682.70669999999984</v>
      </c>
    </row>
    <row r="11" spans="1:13" x14ac:dyDescent="0.25">
      <c r="B11" s="33">
        <v>4</v>
      </c>
      <c r="C11" s="33">
        <v>52.05</v>
      </c>
      <c r="D11" s="33">
        <f t="shared" si="0"/>
        <v>5.6150000000000002</v>
      </c>
      <c r="E11" s="33">
        <f t="shared" si="1"/>
        <v>5.76</v>
      </c>
      <c r="I11" s="33">
        <f t="shared" ref="I11:K11" si="13">C11*10.764</f>
        <v>560.26619999999991</v>
      </c>
      <c r="J11" s="33">
        <f t="shared" si="13"/>
        <v>60.439859999999996</v>
      </c>
      <c r="K11" s="33">
        <f t="shared" si="13"/>
        <v>62.000639999999997</v>
      </c>
      <c r="M11" s="33">
        <f t="shared" si="10"/>
        <v>682.70669999999984</v>
      </c>
    </row>
    <row r="12" spans="1:13" x14ac:dyDescent="0.25">
      <c r="A12" s="33">
        <v>4</v>
      </c>
      <c r="B12" s="33">
        <v>1</v>
      </c>
      <c r="C12" s="33">
        <v>52.05</v>
      </c>
      <c r="D12" s="33">
        <f t="shared" si="0"/>
        <v>5.6150000000000002</v>
      </c>
      <c r="E12" s="33">
        <f t="shared" si="1"/>
        <v>5.76</v>
      </c>
      <c r="I12" s="33">
        <f t="shared" ref="I12:K12" si="14">C12*10.764</f>
        <v>560.26619999999991</v>
      </c>
      <c r="J12" s="33">
        <f t="shared" si="14"/>
        <v>60.439859999999996</v>
      </c>
      <c r="K12" s="33">
        <f t="shared" si="14"/>
        <v>62.000639999999997</v>
      </c>
      <c r="M12" s="33">
        <f t="shared" si="10"/>
        <v>682.70669999999984</v>
      </c>
    </row>
    <row r="13" spans="1:13" x14ac:dyDescent="0.25">
      <c r="B13" s="33">
        <v>2</v>
      </c>
      <c r="C13" s="33">
        <v>52.05</v>
      </c>
      <c r="D13" s="33">
        <f t="shared" si="0"/>
        <v>5.6150000000000002</v>
      </c>
      <c r="E13" s="33">
        <f t="shared" si="1"/>
        <v>5.76</v>
      </c>
      <c r="I13" s="33">
        <f t="shared" ref="I13:K13" si="15">C13*10.764</f>
        <v>560.26619999999991</v>
      </c>
      <c r="J13" s="33">
        <f t="shared" si="15"/>
        <v>60.439859999999996</v>
      </c>
      <c r="K13" s="33">
        <f t="shared" si="15"/>
        <v>62.000639999999997</v>
      </c>
      <c r="M13" s="33">
        <f t="shared" si="10"/>
        <v>682.70669999999984</v>
      </c>
    </row>
    <row r="14" spans="1:13" x14ac:dyDescent="0.25">
      <c r="B14" s="33">
        <v>3</v>
      </c>
      <c r="C14" s="33">
        <v>52.05</v>
      </c>
      <c r="D14" s="33">
        <f t="shared" si="0"/>
        <v>5.6150000000000002</v>
      </c>
      <c r="E14" s="33">
        <f t="shared" si="1"/>
        <v>5.76</v>
      </c>
      <c r="I14" s="33">
        <f t="shared" ref="I14:K14" si="16">C14*10.764</f>
        <v>560.26619999999991</v>
      </c>
      <c r="J14" s="33">
        <f t="shared" si="16"/>
        <v>60.439859999999996</v>
      </c>
      <c r="K14" s="33">
        <f t="shared" si="16"/>
        <v>62.000639999999997</v>
      </c>
      <c r="M14" s="33">
        <f t="shared" si="10"/>
        <v>682.70669999999984</v>
      </c>
    </row>
    <row r="15" spans="1:13" x14ac:dyDescent="0.25">
      <c r="B15" s="33">
        <v>4</v>
      </c>
      <c r="C15" s="33">
        <v>52.05</v>
      </c>
      <c r="D15" s="33">
        <f t="shared" si="0"/>
        <v>5.6150000000000002</v>
      </c>
      <c r="E15" s="33">
        <f t="shared" si="1"/>
        <v>5.76</v>
      </c>
      <c r="I15" s="33">
        <f t="shared" ref="I15:K15" si="17">C15*10.764</f>
        <v>560.26619999999991</v>
      </c>
      <c r="J15" s="33">
        <f t="shared" si="17"/>
        <v>60.439859999999996</v>
      </c>
      <c r="K15" s="33">
        <f t="shared" si="17"/>
        <v>62.000639999999997</v>
      </c>
      <c r="M15" s="33">
        <f t="shared" si="10"/>
        <v>682.70669999999984</v>
      </c>
    </row>
    <row r="16" spans="1:13" x14ac:dyDescent="0.25">
      <c r="A16" s="33">
        <v>5</v>
      </c>
      <c r="B16" s="33">
        <v>1</v>
      </c>
      <c r="C16" s="33">
        <v>52.05</v>
      </c>
      <c r="D16" s="33">
        <f t="shared" si="0"/>
        <v>5.6150000000000002</v>
      </c>
      <c r="E16" s="33">
        <f t="shared" si="1"/>
        <v>5.76</v>
      </c>
      <c r="I16" s="33">
        <f t="shared" ref="I16:K16" si="18">C16*10.764</f>
        <v>560.26619999999991</v>
      </c>
      <c r="J16" s="33">
        <f t="shared" si="18"/>
        <v>60.439859999999996</v>
      </c>
      <c r="K16" s="33">
        <f t="shared" si="18"/>
        <v>62.000639999999997</v>
      </c>
      <c r="M16" s="33">
        <f t="shared" si="10"/>
        <v>682.70669999999984</v>
      </c>
    </row>
    <row r="17" spans="1:13" x14ac:dyDescent="0.25">
      <c r="B17" s="33">
        <v>2</v>
      </c>
      <c r="C17" s="33">
        <v>52.05</v>
      </c>
      <c r="D17" s="33">
        <f t="shared" si="0"/>
        <v>5.6150000000000002</v>
      </c>
      <c r="E17" s="33">
        <f t="shared" si="1"/>
        <v>5.76</v>
      </c>
      <c r="I17" s="33">
        <f t="shared" ref="I17:K17" si="19">C17*10.764</f>
        <v>560.26619999999991</v>
      </c>
      <c r="J17" s="33">
        <f t="shared" si="19"/>
        <v>60.439859999999996</v>
      </c>
      <c r="K17" s="33">
        <f t="shared" si="19"/>
        <v>62.000639999999997</v>
      </c>
      <c r="M17" s="33">
        <f t="shared" si="10"/>
        <v>682.70669999999984</v>
      </c>
    </row>
    <row r="18" spans="1:13" x14ac:dyDescent="0.25">
      <c r="B18" s="33">
        <v>3</v>
      </c>
      <c r="C18" s="33">
        <v>52.05</v>
      </c>
      <c r="D18" s="33">
        <f t="shared" si="0"/>
        <v>5.6150000000000002</v>
      </c>
      <c r="E18" s="33">
        <f t="shared" si="1"/>
        <v>5.76</v>
      </c>
      <c r="I18" s="33">
        <f t="shared" ref="I18:K18" si="20">C18*10.764</f>
        <v>560.26619999999991</v>
      </c>
      <c r="J18" s="33">
        <f t="shared" si="20"/>
        <v>60.439859999999996</v>
      </c>
      <c r="K18" s="33">
        <f t="shared" si="20"/>
        <v>62.000639999999997</v>
      </c>
      <c r="M18" s="33">
        <f t="shared" si="10"/>
        <v>682.70669999999984</v>
      </c>
    </row>
    <row r="19" spans="1:13" x14ac:dyDescent="0.25">
      <c r="B19" s="33">
        <v>4</v>
      </c>
      <c r="C19" s="33">
        <v>52.05</v>
      </c>
      <c r="D19" s="33">
        <f t="shared" si="0"/>
        <v>5.6150000000000002</v>
      </c>
      <c r="E19" s="33">
        <f t="shared" si="1"/>
        <v>5.76</v>
      </c>
      <c r="I19" s="33">
        <f t="shared" ref="I19:K19" si="21">C19*10.764</f>
        <v>560.26619999999991</v>
      </c>
      <c r="J19" s="33">
        <f t="shared" si="21"/>
        <v>60.439859999999996</v>
      </c>
      <c r="K19" s="33">
        <f t="shared" si="21"/>
        <v>62.000639999999997</v>
      </c>
      <c r="M19" s="33">
        <f t="shared" si="10"/>
        <v>682.70669999999984</v>
      </c>
    </row>
    <row r="20" spans="1:13" x14ac:dyDescent="0.25">
      <c r="A20" s="33">
        <v>6</v>
      </c>
      <c r="B20" s="33">
        <v>1</v>
      </c>
      <c r="C20" s="33">
        <v>52.05</v>
      </c>
      <c r="D20" s="33">
        <f t="shared" si="0"/>
        <v>5.6150000000000002</v>
      </c>
      <c r="E20" s="33">
        <f t="shared" si="1"/>
        <v>5.76</v>
      </c>
      <c r="I20" s="33">
        <f t="shared" ref="I20:K20" si="22">C20*10.764</f>
        <v>560.26619999999991</v>
      </c>
      <c r="J20" s="33">
        <f t="shared" si="22"/>
        <v>60.439859999999996</v>
      </c>
      <c r="K20" s="33">
        <f t="shared" si="22"/>
        <v>62.000639999999997</v>
      </c>
      <c r="M20" s="33">
        <f t="shared" si="10"/>
        <v>682.70669999999984</v>
      </c>
    </row>
    <row r="21" spans="1:13" ht="15.75" customHeight="1" x14ac:dyDescent="0.25">
      <c r="B21" s="33">
        <v>2</v>
      </c>
      <c r="C21" s="33">
        <v>52.05</v>
      </c>
      <c r="D21" s="33">
        <f t="shared" si="0"/>
        <v>5.6150000000000002</v>
      </c>
      <c r="E21" s="33">
        <f t="shared" si="1"/>
        <v>5.76</v>
      </c>
      <c r="I21" s="33">
        <f t="shared" ref="I21:K21" si="23">C21*10.764</f>
        <v>560.26619999999991</v>
      </c>
      <c r="J21" s="33">
        <f t="shared" si="23"/>
        <v>60.439859999999996</v>
      </c>
      <c r="K21" s="33">
        <f t="shared" si="23"/>
        <v>62.000639999999997</v>
      </c>
      <c r="M21" s="33">
        <f t="shared" si="10"/>
        <v>682.70669999999984</v>
      </c>
    </row>
    <row r="22" spans="1:13" ht="15.75" customHeight="1" x14ac:dyDescent="0.25">
      <c r="B22" s="33">
        <v>3</v>
      </c>
      <c r="C22" s="33">
        <v>52.05</v>
      </c>
      <c r="D22" s="33">
        <f t="shared" si="0"/>
        <v>5.6150000000000002</v>
      </c>
      <c r="E22" s="33">
        <f t="shared" si="1"/>
        <v>5.76</v>
      </c>
      <c r="I22" s="33">
        <f t="shared" ref="I22:K22" si="24">C22*10.764</f>
        <v>560.26619999999991</v>
      </c>
      <c r="J22" s="33">
        <f t="shared" si="24"/>
        <v>60.439859999999996</v>
      </c>
      <c r="K22" s="33">
        <f t="shared" si="24"/>
        <v>62.000639999999997</v>
      </c>
      <c r="M22" s="33">
        <f t="shared" si="10"/>
        <v>682.70669999999984</v>
      </c>
    </row>
    <row r="23" spans="1:13" ht="15.75" customHeight="1" x14ac:dyDescent="0.25">
      <c r="B23" s="33">
        <v>4</v>
      </c>
      <c r="C23" s="33">
        <v>52.05</v>
      </c>
      <c r="D23" s="33">
        <f t="shared" si="0"/>
        <v>5.6150000000000002</v>
      </c>
      <c r="E23" s="33">
        <f t="shared" si="1"/>
        <v>5.76</v>
      </c>
      <c r="I23" s="33">
        <f t="shared" ref="I23:K23" si="25">C23*10.764</f>
        <v>560.26619999999991</v>
      </c>
      <c r="J23" s="33">
        <f t="shared" si="25"/>
        <v>60.439859999999996</v>
      </c>
      <c r="K23" s="33">
        <f t="shared" si="25"/>
        <v>62.000639999999997</v>
      </c>
      <c r="M23" s="33">
        <f t="shared" si="10"/>
        <v>682.70669999999984</v>
      </c>
    </row>
    <row r="24" spans="1:13" ht="15.75" customHeight="1" x14ac:dyDescent="0.25">
      <c r="A24" s="33">
        <v>7</v>
      </c>
      <c r="B24" s="33">
        <v>1</v>
      </c>
      <c r="C24" s="33">
        <v>52.05</v>
      </c>
      <c r="D24" s="33">
        <f t="shared" si="0"/>
        <v>5.6150000000000002</v>
      </c>
      <c r="E24" s="33">
        <f t="shared" si="1"/>
        <v>5.76</v>
      </c>
      <c r="I24" s="33">
        <f t="shared" ref="I24:K24" si="26">C24*10.764</f>
        <v>560.26619999999991</v>
      </c>
      <c r="J24" s="33">
        <f t="shared" si="26"/>
        <v>60.439859999999996</v>
      </c>
      <c r="K24" s="33">
        <f t="shared" si="26"/>
        <v>62.000639999999997</v>
      </c>
      <c r="M24" s="33">
        <f t="shared" si="10"/>
        <v>682.70669999999984</v>
      </c>
    </row>
    <row r="25" spans="1:13" ht="15.75" customHeight="1" x14ac:dyDescent="0.25">
      <c r="B25" s="33">
        <v>2</v>
      </c>
      <c r="C25" s="33">
        <v>52.05</v>
      </c>
      <c r="D25" s="33">
        <f t="shared" si="0"/>
        <v>5.6150000000000002</v>
      </c>
      <c r="E25" s="33">
        <f t="shared" si="1"/>
        <v>5.76</v>
      </c>
      <c r="I25" s="33">
        <f t="shared" ref="I25:K25" si="27">C25*10.764</f>
        <v>560.26619999999991</v>
      </c>
      <c r="J25" s="33">
        <f t="shared" si="27"/>
        <v>60.439859999999996</v>
      </c>
      <c r="K25" s="33">
        <f t="shared" si="27"/>
        <v>62.000639999999997</v>
      </c>
      <c r="M25" s="33">
        <f t="shared" si="10"/>
        <v>682.70669999999984</v>
      </c>
    </row>
    <row r="26" spans="1:13" ht="15.75" customHeight="1" x14ac:dyDescent="0.25">
      <c r="B26" s="33">
        <v>3</v>
      </c>
      <c r="C26" s="33">
        <v>52.05</v>
      </c>
      <c r="D26" s="33">
        <f t="shared" si="0"/>
        <v>5.6150000000000002</v>
      </c>
      <c r="E26" s="33">
        <f t="shared" si="1"/>
        <v>5.76</v>
      </c>
      <c r="I26" s="33">
        <f t="shared" ref="I26:K26" si="28">C26*10.764</f>
        <v>560.26619999999991</v>
      </c>
      <c r="J26" s="33">
        <f t="shared" si="28"/>
        <v>60.439859999999996</v>
      </c>
      <c r="K26" s="33">
        <f t="shared" si="28"/>
        <v>62.000639999999997</v>
      </c>
      <c r="M26" s="33">
        <f t="shared" si="10"/>
        <v>682.70669999999984</v>
      </c>
    </row>
    <row r="27" spans="1:13" ht="15.75" customHeight="1" x14ac:dyDescent="0.25">
      <c r="B27" s="33">
        <v>4</v>
      </c>
      <c r="C27" s="33">
        <v>52.05</v>
      </c>
      <c r="D27" s="33">
        <f t="shared" si="0"/>
        <v>5.6150000000000002</v>
      </c>
      <c r="E27" s="33">
        <f t="shared" si="1"/>
        <v>5.76</v>
      </c>
      <c r="I27" s="33">
        <f t="shared" ref="I27:K27" si="29">C27*10.764</f>
        <v>560.26619999999991</v>
      </c>
      <c r="J27" s="33">
        <f t="shared" si="29"/>
        <v>60.439859999999996</v>
      </c>
      <c r="K27" s="33">
        <f t="shared" si="29"/>
        <v>62.000639999999997</v>
      </c>
      <c r="M27" s="33">
        <f t="shared" si="10"/>
        <v>682.70669999999984</v>
      </c>
    </row>
    <row r="28" spans="1:13" ht="15.75" customHeight="1" x14ac:dyDescent="0.25">
      <c r="A28" s="33">
        <v>8</v>
      </c>
      <c r="B28" s="33">
        <v>1</v>
      </c>
      <c r="C28" s="33">
        <v>52.05</v>
      </c>
      <c r="D28" s="33">
        <f t="shared" si="0"/>
        <v>5.6150000000000002</v>
      </c>
      <c r="E28" s="33">
        <f t="shared" si="1"/>
        <v>5.76</v>
      </c>
      <c r="I28" s="33">
        <f t="shared" ref="I28:K28" si="30">C28*10.764</f>
        <v>560.26619999999991</v>
      </c>
      <c r="J28" s="33">
        <f t="shared" si="30"/>
        <v>60.439859999999996</v>
      </c>
      <c r="K28" s="33">
        <f t="shared" si="30"/>
        <v>62.000639999999997</v>
      </c>
      <c r="M28" s="33">
        <f t="shared" si="10"/>
        <v>682.70669999999984</v>
      </c>
    </row>
    <row r="29" spans="1:13" ht="15.75" customHeight="1" x14ac:dyDescent="0.25">
      <c r="B29" s="33">
        <v>2</v>
      </c>
      <c r="C29" s="33">
        <v>52.05</v>
      </c>
      <c r="D29" s="33">
        <f t="shared" si="0"/>
        <v>5.6150000000000002</v>
      </c>
      <c r="E29" s="33">
        <f t="shared" si="1"/>
        <v>5.76</v>
      </c>
      <c r="I29" s="33">
        <f t="shared" ref="I29:K29" si="31">C29*10.764</f>
        <v>560.26619999999991</v>
      </c>
      <c r="J29" s="33">
        <f t="shared" si="31"/>
        <v>60.439859999999996</v>
      </c>
      <c r="K29" s="33">
        <f t="shared" si="31"/>
        <v>62.000639999999997</v>
      </c>
      <c r="M29" s="33">
        <f t="shared" si="10"/>
        <v>682.70669999999984</v>
      </c>
    </row>
    <row r="30" spans="1:13" ht="15.75" customHeight="1" x14ac:dyDescent="0.25">
      <c r="B30" s="33">
        <v>3</v>
      </c>
      <c r="C30" s="33">
        <v>52.05</v>
      </c>
      <c r="D30" s="33">
        <f t="shared" si="0"/>
        <v>5.6150000000000002</v>
      </c>
      <c r="E30" s="33">
        <f t="shared" si="1"/>
        <v>5.76</v>
      </c>
      <c r="I30" s="33">
        <f t="shared" ref="I30:K30" si="32">C30*10.764</f>
        <v>560.26619999999991</v>
      </c>
      <c r="J30" s="33">
        <f t="shared" si="32"/>
        <v>60.439859999999996</v>
      </c>
      <c r="K30" s="33">
        <f t="shared" si="32"/>
        <v>62.000639999999997</v>
      </c>
      <c r="M30" s="33">
        <f t="shared" si="10"/>
        <v>682.70669999999984</v>
      </c>
    </row>
    <row r="31" spans="1:13" ht="15.75" customHeight="1" x14ac:dyDescent="0.25">
      <c r="B31" s="33">
        <v>4</v>
      </c>
      <c r="C31" s="33">
        <v>52.05</v>
      </c>
      <c r="D31" s="33">
        <f t="shared" si="0"/>
        <v>5.6150000000000002</v>
      </c>
      <c r="E31" s="33">
        <f t="shared" si="1"/>
        <v>5.76</v>
      </c>
      <c r="I31" s="33">
        <f t="shared" ref="I31:K31" si="33">C31*10.764</f>
        <v>560.26619999999991</v>
      </c>
      <c r="J31" s="33">
        <f t="shared" si="33"/>
        <v>60.439859999999996</v>
      </c>
      <c r="K31" s="33">
        <f t="shared" si="33"/>
        <v>62.000639999999997</v>
      </c>
      <c r="M31" s="33">
        <f t="shared" si="10"/>
        <v>682.70669999999984</v>
      </c>
    </row>
    <row r="32" spans="1:13" ht="15.75" customHeight="1" x14ac:dyDescent="0.25">
      <c r="A32" s="33">
        <v>9</v>
      </c>
      <c r="B32" s="33">
        <v>1</v>
      </c>
      <c r="C32" s="33">
        <f t="shared" ref="C32:C39" si="34">55.81</f>
        <v>55.81</v>
      </c>
      <c r="D32" s="33">
        <f t="shared" ref="D32:D39" si="35">(3.35*0.95)+(3.1*1.1)</f>
        <v>6.5925000000000011</v>
      </c>
      <c r="E32" s="33">
        <f t="shared" si="1"/>
        <v>5.76</v>
      </c>
      <c r="I32" s="33">
        <f t="shared" ref="I32:K32" si="36">C32*10.764</f>
        <v>600.73883999999998</v>
      </c>
      <c r="J32" s="33">
        <f t="shared" si="36"/>
        <v>70.961670000000012</v>
      </c>
      <c r="K32" s="33">
        <f t="shared" si="36"/>
        <v>62.000639999999997</v>
      </c>
      <c r="M32" s="33">
        <f t="shared" si="10"/>
        <v>733.70114999999998</v>
      </c>
    </row>
    <row r="33" spans="1:13" ht="15.75" customHeight="1" x14ac:dyDescent="0.25">
      <c r="B33" s="33">
        <v>2</v>
      </c>
      <c r="C33" s="33">
        <f t="shared" si="34"/>
        <v>55.81</v>
      </c>
      <c r="D33" s="33">
        <f t="shared" si="35"/>
        <v>6.5925000000000011</v>
      </c>
      <c r="E33" s="33">
        <f t="shared" si="1"/>
        <v>5.76</v>
      </c>
      <c r="I33" s="33">
        <f t="shared" ref="I33:K33" si="37">C33*10.764</f>
        <v>600.73883999999998</v>
      </c>
      <c r="J33" s="33">
        <f t="shared" si="37"/>
        <v>70.961670000000012</v>
      </c>
      <c r="K33" s="33">
        <f t="shared" si="37"/>
        <v>62.000639999999997</v>
      </c>
      <c r="M33" s="33">
        <f t="shared" si="10"/>
        <v>733.70114999999998</v>
      </c>
    </row>
    <row r="34" spans="1:13" ht="15.75" customHeight="1" x14ac:dyDescent="0.25">
      <c r="B34" s="33">
        <v>3</v>
      </c>
      <c r="C34" s="33">
        <f t="shared" si="34"/>
        <v>55.81</v>
      </c>
      <c r="D34" s="33">
        <f t="shared" si="35"/>
        <v>6.5925000000000011</v>
      </c>
      <c r="E34" s="33">
        <f t="shared" si="1"/>
        <v>5.76</v>
      </c>
      <c r="I34" s="33">
        <f t="shared" ref="I34:K34" si="38">C34*10.764</f>
        <v>600.73883999999998</v>
      </c>
      <c r="J34" s="33">
        <f t="shared" si="38"/>
        <v>70.961670000000012</v>
      </c>
      <c r="K34" s="33">
        <f t="shared" si="38"/>
        <v>62.000639999999997</v>
      </c>
      <c r="M34" s="33">
        <f t="shared" si="10"/>
        <v>733.70114999999998</v>
      </c>
    </row>
    <row r="35" spans="1:13" ht="15.75" customHeight="1" x14ac:dyDescent="0.25">
      <c r="B35" s="33">
        <v>4</v>
      </c>
      <c r="C35" s="33">
        <f t="shared" si="34"/>
        <v>55.81</v>
      </c>
      <c r="D35" s="33">
        <f t="shared" si="35"/>
        <v>6.5925000000000011</v>
      </c>
      <c r="E35" s="33">
        <f t="shared" si="1"/>
        <v>5.76</v>
      </c>
      <c r="I35" s="33">
        <f t="shared" ref="I35:K35" si="39">C35*10.764</f>
        <v>600.73883999999998</v>
      </c>
      <c r="J35" s="33">
        <f t="shared" si="39"/>
        <v>70.961670000000012</v>
      </c>
      <c r="K35" s="33">
        <f t="shared" si="39"/>
        <v>62.000639999999997</v>
      </c>
      <c r="M35" s="33">
        <f t="shared" si="10"/>
        <v>733.70114999999998</v>
      </c>
    </row>
    <row r="36" spans="1:13" ht="15.75" customHeight="1" x14ac:dyDescent="0.25">
      <c r="A36" s="33">
        <v>10</v>
      </c>
      <c r="B36" s="33">
        <v>1</v>
      </c>
      <c r="C36" s="33">
        <f t="shared" si="34"/>
        <v>55.81</v>
      </c>
      <c r="D36" s="33">
        <f t="shared" si="35"/>
        <v>6.5925000000000011</v>
      </c>
      <c r="E36" s="33">
        <f t="shared" si="1"/>
        <v>5.76</v>
      </c>
      <c r="I36" s="33">
        <f t="shared" ref="I36:K36" si="40">C36*10.764</f>
        <v>600.73883999999998</v>
      </c>
      <c r="J36" s="33">
        <f t="shared" si="40"/>
        <v>70.961670000000012</v>
      </c>
      <c r="K36" s="33">
        <f t="shared" si="40"/>
        <v>62.000639999999997</v>
      </c>
      <c r="M36" s="33">
        <f t="shared" si="10"/>
        <v>733.70114999999998</v>
      </c>
    </row>
    <row r="37" spans="1:13" ht="15.75" customHeight="1" x14ac:dyDescent="0.25">
      <c r="B37" s="33">
        <v>2</v>
      </c>
      <c r="C37" s="33">
        <f t="shared" si="34"/>
        <v>55.81</v>
      </c>
      <c r="D37" s="33">
        <f t="shared" si="35"/>
        <v>6.5925000000000011</v>
      </c>
      <c r="E37" s="33">
        <f t="shared" si="1"/>
        <v>5.76</v>
      </c>
      <c r="I37" s="33">
        <f t="shared" ref="I37:K37" si="41">C37*10.764</f>
        <v>600.73883999999998</v>
      </c>
      <c r="J37" s="33">
        <f t="shared" si="41"/>
        <v>70.961670000000012</v>
      </c>
      <c r="K37" s="33">
        <f t="shared" si="41"/>
        <v>62.000639999999997</v>
      </c>
      <c r="M37" s="33">
        <f t="shared" si="10"/>
        <v>733.70114999999998</v>
      </c>
    </row>
    <row r="38" spans="1:13" ht="15.75" customHeight="1" x14ac:dyDescent="0.25">
      <c r="B38" s="33">
        <v>3</v>
      </c>
      <c r="C38" s="33">
        <f t="shared" si="34"/>
        <v>55.81</v>
      </c>
      <c r="D38" s="33">
        <f t="shared" si="35"/>
        <v>6.5925000000000011</v>
      </c>
      <c r="E38" s="33">
        <f t="shared" si="1"/>
        <v>5.76</v>
      </c>
      <c r="I38" s="33">
        <f t="shared" ref="I38:K38" si="42">C38*10.764</f>
        <v>600.73883999999998</v>
      </c>
      <c r="J38" s="33">
        <f t="shared" si="42"/>
        <v>70.961670000000012</v>
      </c>
      <c r="K38" s="33">
        <f t="shared" si="42"/>
        <v>62.000639999999997</v>
      </c>
      <c r="M38" s="33">
        <f t="shared" si="10"/>
        <v>733.70114999999998</v>
      </c>
    </row>
    <row r="39" spans="1:13" ht="15.75" customHeight="1" x14ac:dyDescent="0.25">
      <c r="B39" s="33">
        <v>4</v>
      </c>
      <c r="C39" s="33">
        <f t="shared" si="34"/>
        <v>55.81</v>
      </c>
      <c r="D39" s="33">
        <f t="shared" si="35"/>
        <v>6.5925000000000011</v>
      </c>
      <c r="E39" s="33">
        <f t="shared" si="1"/>
        <v>5.76</v>
      </c>
      <c r="I39" s="33">
        <f t="shared" ref="I39:K39" si="43">C39*10.764</f>
        <v>600.73883999999998</v>
      </c>
      <c r="J39" s="33">
        <f t="shared" si="43"/>
        <v>70.961670000000012</v>
      </c>
      <c r="K39" s="33">
        <f t="shared" si="43"/>
        <v>62.000639999999997</v>
      </c>
      <c r="M39" s="33">
        <f t="shared" si="10"/>
        <v>733.70114999999998</v>
      </c>
    </row>
    <row r="40" spans="1:13" ht="15.75" customHeight="1" x14ac:dyDescent="0.25">
      <c r="A40" s="33">
        <v>11</v>
      </c>
      <c r="B40" s="33">
        <v>1</v>
      </c>
      <c r="C40" s="33">
        <f t="shared" ref="C40:C43" si="44">61.95</f>
        <v>61.95</v>
      </c>
      <c r="D40" s="33">
        <f t="shared" ref="D40:D44" si="45">(3.2*0.95)+(3.1*1.1)</f>
        <v>6.4500000000000011</v>
      </c>
      <c r="E40" s="33">
        <f t="shared" ref="E40:E55" si="46">2.4*0.6*3</f>
        <v>4.32</v>
      </c>
      <c r="I40" s="33">
        <f t="shared" ref="I40:K40" si="47">C40*10.764</f>
        <v>666.82979999999998</v>
      </c>
      <c r="J40" s="33">
        <f t="shared" si="47"/>
        <v>69.427800000000005</v>
      </c>
      <c r="K40" s="33">
        <f t="shared" si="47"/>
        <v>46.500480000000003</v>
      </c>
      <c r="M40" s="33">
        <f t="shared" si="10"/>
        <v>782.75808000000006</v>
      </c>
    </row>
    <row r="41" spans="1:13" ht="15.75" customHeight="1" x14ac:dyDescent="0.25">
      <c r="B41" s="33">
        <v>2</v>
      </c>
      <c r="C41" s="33">
        <f t="shared" si="44"/>
        <v>61.95</v>
      </c>
      <c r="D41" s="33">
        <f t="shared" si="45"/>
        <v>6.4500000000000011</v>
      </c>
      <c r="E41" s="33">
        <f t="shared" si="46"/>
        <v>4.32</v>
      </c>
      <c r="I41" s="33">
        <f t="shared" ref="I41:K41" si="48">C41*10.764</f>
        <v>666.82979999999998</v>
      </c>
      <c r="J41" s="33">
        <f t="shared" si="48"/>
        <v>69.427800000000005</v>
      </c>
      <c r="K41" s="33">
        <f t="shared" si="48"/>
        <v>46.500480000000003</v>
      </c>
      <c r="M41" s="33">
        <f t="shared" si="10"/>
        <v>782.75808000000006</v>
      </c>
    </row>
    <row r="42" spans="1:13" ht="15.75" customHeight="1" x14ac:dyDescent="0.25">
      <c r="B42" s="33">
        <v>3</v>
      </c>
      <c r="C42" s="33">
        <f t="shared" si="44"/>
        <v>61.95</v>
      </c>
      <c r="D42" s="33">
        <f t="shared" si="45"/>
        <v>6.4500000000000011</v>
      </c>
      <c r="E42" s="33">
        <f t="shared" si="46"/>
        <v>4.32</v>
      </c>
      <c r="I42" s="33">
        <f t="shared" ref="I42:K42" si="49">C42*10.764</f>
        <v>666.82979999999998</v>
      </c>
      <c r="J42" s="33">
        <f t="shared" si="49"/>
        <v>69.427800000000005</v>
      </c>
      <c r="K42" s="33">
        <f t="shared" si="49"/>
        <v>46.500480000000003</v>
      </c>
      <c r="M42" s="33">
        <f t="shared" si="10"/>
        <v>782.75808000000006</v>
      </c>
    </row>
    <row r="43" spans="1:13" ht="15.75" customHeight="1" x14ac:dyDescent="0.25">
      <c r="B43" s="33">
        <v>4</v>
      </c>
      <c r="C43" s="33">
        <f t="shared" si="44"/>
        <v>61.95</v>
      </c>
      <c r="D43" s="33">
        <f t="shared" si="45"/>
        <v>6.4500000000000011</v>
      </c>
      <c r="E43" s="33">
        <f t="shared" si="46"/>
        <v>4.32</v>
      </c>
      <c r="I43" s="33">
        <f t="shared" ref="I43:K43" si="50">C43*10.764</f>
        <v>666.82979999999998</v>
      </c>
      <c r="J43" s="33">
        <f t="shared" si="50"/>
        <v>69.427800000000005</v>
      </c>
      <c r="K43" s="33">
        <f t="shared" si="50"/>
        <v>46.500480000000003</v>
      </c>
      <c r="M43" s="33">
        <f t="shared" si="10"/>
        <v>782.75808000000006</v>
      </c>
    </row>
    <row r="44" spans="1:13" ht="15.75" customHeight="1" x14ac:dyDescent="0.25">
      <c r="A44" s="33">
        <v>12</v>
      </c>
      <c r="B44" s="33">
        <v>1</v>
      </c>
      <c r="C44" s="33">
        <f>61.05</f>
        <v>61.05</v>
      </c>
      <c r="D44" s="33">
        <f t="shared" si="45"/>
        <v>6.4500000000000011</v>
      </c>
      <c r="E44" s="33">
        <f t="shared" si="46"/>
        <v>4.32</v>
      </c>
      <c r="I44" s="33">
        <f t="shared" ref="I44:K44" si="51">C44*10.764</f>
        <v>657.14219999999989</v>
      </c>
      <c r="J44" s="33">
        <f t="shared" si="51"/>
        <v>69.427800000000005</v>
      </c>
      <c r="K44" s="33">
        <f t="shared" si="51"/>
        <v>46.500480000000003</v>
      </c>
      <c r="M44" s="33">
        <f t="shared" si="10"/>
        <v>773.07047999999998</v>
      </c>
    </row>
    <row r="45" spans="1:13" ht="15.75" customHeight="1" x14ac:dyDescent="0.25">
      <c r="B45" s="33">
        <v>2</v>
      </c>
      <c r="C45" s="33">
        <f t="shared" ref="C45:C46" si="52">63.29</f>
        <v>63.29</v>
      </c>
      <c r="D45" s="33">
        <f t="shared" ref="D45:D46" si="53">(3.2*1.1)+(3.1*1.1)</f>
        <v>6.9300000000000015</v>
      </c>
      <c r="E45" s="33">
        <f t="shared" si="46"/>
        <v>4.32</v>
      </c>
      <c r="I45" s="33">
        <f t="shared" ref="I45:K45" si="54">C45*10.764</f>
        <v>681.25355999999999</v>
      </c>
      <c r="J45" s="33">
        <f t="shared" si="54"/>
        <v>74.594520000000017</v>
      </c>
      <c r="K45" s="33">
        <f t="shared" si="54"/>
        <v>46.500480000000003</v>
      </c>
      <c r="M45" s="33">
        <f t="shared" si="10"/>
        <v>802.34856000000002</v>
      </c>
    </row>
    <row r="46" spans="1:13" ht="15.75" customHeight="1" x14ac:dyDescent="0.25">
      <c r="B46" s="33">
        <v>3</v>
      </c>
      <c r="C46" s="33">
        <f t="shared" si="52"/>
        <v>63.29</v>
      </c>
      <c r="D46" s="33">
        <f t="shared" si="53"/>
        <v>6.9300000000000015</v>
      </c>
      <c r="E46" s="33">
        <f t="shared" si="46"/>
        <v>4.32</v>
      </c>
      <c r="I46" s="33">
        <f t="shared" ref="I46:K46" si="55">C46*10.764</f>
        <v>681.25355999999999</v>
      </c>
      <c r="J46" s="33">
        <f t="shared" si="55"/>
        <v>74.594520000000017</v>
      </c>
      <c r="K46" s="33">
        <f t="shared" si="55"/>
        <v>46.500480000000003</v>
      </c>
      <c r="M46" s="33">
        <f t="shared" si="10"/>
        <v>802.34856000000002</v>
      </c>
    </row>
    <row r="47" spans="1:13" ht="15.75" customHeight="1" x14ac:dyDescent="0.25">
      <c r="B47" s="33">
        <v>4</v>
      </c>
      <c r="C47" s="33">
        <f>61.05</f>
        <v>61.05</v>
      </c>
      <c r="D47" s="33">
        <f>(3.2*0.95)+(3.1*1.1)</f>
        <v>6.4500000000000011</v>
      </c>
      <c r="E47" s="33">
        <f t="shared" si="46"/>
        <v>4.32</v>
      </c>
      <c r="H47" s="33" t="s">
        <v>38</v>
      </c>
      <c r="I47" s="33">
        <f t="shared" ref="I47:K47" si="56">C47*10.764</f>
        <v>657.14219999999989</v>
      </c>
      <c r="J47" s="33">
        <f t="shared" si="56"/>
        <v>69.427800000000005</v>
      </c>
      <c r="K47" s="33">
        <f t="shared" si="56"/>
        <v>46.500480000000003</v>
      </c>
      <c r="M47" s="33">
        <f t="shared" si="10"/>
        <v>773.07047999999998</v>
      </c>
    </row>
    <row r="48" spans="1:13" ht="15.75" customHeight="1" x14ac:dyDescent="0.25">
      <c r="A48" s="33">
        <v>13</v>
      </c>
      <c r="B48" s="33">
        <v>1</v>
      </c>
      <c r="C48" s="33">
        <f>69.84</f>
        <v>69.84</v>
      </c>
      <c r="D48" s="33">
        <f t="shared" ref="D48:D51" si="57">(3.2*1.1)+(3.1*1.1)</f>
        <v>6.9300000000000015</v>
      </c>
      <c r="E48" s="33">
        <f t="shared" si="46"/>
        <v>4.32</v>
      </c>
      <c r="I48" s="33">
        <f t="shared" ref="I48:K48" si="58">C48*10.764</f>
        <v>751.75775999999996</v>
      </c>
      <c r="J48" s="33">
        <f t="shared" si="58"/>
        <v>74.594520000000017</v>
      </c>
      <c r="K48" s="33">
        <f t="shared" si="58"/>
        <v>46.500480000000003</v>
      </c>
      <c r="M48" s="33">
        <f t="shared" si="10"/>
        <v>872.85275999999999</v>
      </c>
    </row>
    <row r="49" spans="1:13" ht="15.75" customHeight="1" x14ac:dyDescent="0.25">
      <c r="B49" s="33">
        <v>2</v>
      </c>
      <c r="C49" s="33">
        <f t="shared" ref="C49:C50" si="59">63.29</f>
        <v>63.29</v>
      </c>
      <c r="D49" s="33">
        <f t="shared" si="57"/>
        <v>6.9300000000000015</v>
      </c>
      <c r="E49" s="33">
        <f t="shared" si="46"/>
        <v>4.32</v>
      </c>
      <c r="I49" s="33">
        <f t="shared" ref="I49:K49" si="60">C49*10.764</f>
        <v>681.25355999999999</v>
      </c>
      <c r="J49" s="33">
        <f t="shared" si="60"/>
        <v>74.594520000000017</v>
      </c>
      <c r="K49" s="33">
        <f t="shared" si="60"/>
        <v>46.500480000000003</v>
      </c>
      <c r="M49" s="33">
        <f t="shared" si="10"/>
        <v>802.34856000000002</v>
      </c>
    </row>
    <row r="50" spans="1:13" ht="15.75" customHeight="1" x14ac:dyDescent="0.25">
      <c r="B50" s="33">
        <v>3</v>
      </c>
      <c r="C50" s="33">
        <f t="shared" si="59"/>
        <v>63.29</v>
      </c>
      <c r="D50" s="33">
        <f t="shared" si="57"/>
        <v>6.9300000000000015</v>
      </c>
      <c r="E50" s="33">
        <f t="shared" si="46"/>
        <v>4.32</v>
      </c>
      <c r="I50" s="33">
        <f t="shared" ref="I50:K50" si="61">C50*10.764</f>
        <v>681.25355999999999</v>
      </c>
      <c r="J50" s="33">
        <f t="shared" si="61"/>
        <v>74.594520000000017</v>
      </c>
      <c r="K50" s="33">
        <f t="shared" si="61"/>
        <v>46.500480000000003</v>
      </c>
      <c r="M50" s="33">
        <f t="shared" si="10"/>
        <v>802.34856000000002</v>
      </c>
    </row>
    <row r="51" spans="1:13" ht="15.75" customHeight="1" x14ac:dyDescent="0.25">
      <c r="B51" s="33">
        <v>4</v>
      </c>
      <c r="C51" s="33">
        <f t="shared" ref="C51:C52" si="62">69.84</f>
        <v>69.84</v>
      </c>
      <c r="D51" s="33">
        <f t="shared" si="57"/>
        <v>6.9300000000000015</v>
      </c>
      <c r="E51" s="33">
        <f t="shared" si="46"/>
        <v>4.32</v>
      </c>
      <c r="I51" s="33">
        <f t="shared" ref="I51:K51" si="63">C51*10.764</f>
        <v>751.75775999999996</v>
      </c>
      <c r="J51" s="33">
        <f t="shared" si="63"/>
        <v>74.594520000000017</v>
      </c>
      <c r="K51" s="33">
        <f t="shared" si="63"/>
        <v>46.500480000000003</v>
      </c>
      <c r="M51" s="33">
        <f t="shared" si="10"/>
        <v>872.85275999999999</v>
      </c>
    </row>
    <row r="52" spans="1:13" ht="15.75" customHeight="1" x14ac:dyDescent="0.25">
      <c r="A52" s="33">
        <v>14</v>
      </c>
      <c r="B52" s="33">
        <v>1</v>
      </c>
      <c r="C52" s="33">
        <f t="shared" si="62"/>
        <v>69.84</v>
      </c>
      <c r="D52" s="33">
        <f>(3.2*1.55)+(3.1*1.1)</f>
        <v>8.370000000000001</v>
      </c>
      <c r="E52" s="33">
        <f t="shared" si="46"/>
        <v>4.32</v>
      </c>
      <c r="I52" s="33">
        <f t="shared" ref="I52:K52" si="64">C52*10.764</f>
        <v>751.75775999999996</v>
      </c>
      <c r="J52" s="33">
        <f t="shared" si="64"/>
        <v>90.094680000000011</v>
      </c>
      <c r="K52" s="33">
        <f t="shared" si="64"/>
        <v>46.500480000000003</v>
      </c>
      <c r="M52" s="33">
        <f t="shared" si="10"/>
        <v>888.35292000000004</v>
      </c>
    </row>
    <row r="53" spans="1:13" ht="15.75" customHeight="1" x14ac:dyDescent="0.25">
      <c r="B53" s="33">
        <v>2</v>
      </c>
      <c r="C53" s="33">
        <f t="shared" ref="C53:C54" si="65">68.4</f>
        <v>68.400000000000006</v>
      </c>
      <c r="D53" s="33">
        <f t="shared" ref="D53:D54" si="66">(3.2*1.1)+(3.1*1.1)</f>
        <v>6.9300000000000015</v>
      </c>
      <c r="E53" s="33">
        <f t="shared" si="46"/>
        <v>4.32</v>
      </c>
      <c r="I53" s="33">
        <f t="shared" ref="I53:K53" si="67">C53*10.764</f>
        <v>736.25760000000002</v>
      </c>
      <c r="J53" s="33">
        <f t="shared" si="67"/>
        <v>74.594520000000017</v>
      </c>
      <c r="K53" s="33">
        <f t="shared" si="67"/>
        <v>46.500480000000003</v>
      </c>
      <c r="M53" s="33">
        <f t="shared" si="10"/>
        <v>857.35260000000005</v>
      </c>
    </row>
    <row r="54" spans="1:13" ht="15.75" customHeight="1" x14ac:dyDescent="0.25">
      <c r="B54" s="33">
        <v>3</v>
      </c>
      <c r="C54" s="33">
        <f t="shared" si="65"/>
        <v>68.400000000000006</v>
      </c>
      <c r="D54" s="33">
        <f t="shared" si="66"/>
        <v>6.9300000000000015</v>
      </c>
      <c r="E54" s="33">
        <f t="shared" si="46"/>
        <v>4.32</v>
      </c>
      <c r="I54" s="33">
        <f t="shared" ref="I54:K54" si="68">C54*10.764</f>
        <v>736.25760000000002</v>
      </c>
      <c r="J54" s="33">
        <f t="shared" si="68"/>
        <v>74.594520000000017</v>
      </c>
      <c r="K54" s="33">
        <f t="shared" si="68"/>
        <v>46.500480000000003</v>
      </c>
      <c r="M54" s="33">
        <f t="shared" si="10"/>
        <v>857.35260000000005</v>
      </c>
    </row>
    <row r="55" spans="1:13" ht="15.75" customHeight="1" x14ac:dyDescent="0.25">
      <c r="B55" s="33">
        <v>4</v>
      </c>
      <c r="C55" s="33">
        <f>69.84</f>
        <v>69.84</v>
      </c>
      <c r="D55" s="33">
        <f>(3.2*1.55)+(3.1*1.1)</f>
        <v>8.370000000000001</v>
      </c>
      <c r="E55" s="33">
        <f t="shared" si="46"/>
        <v>4.32</v>
      </c>
      <c r="I55" s="33">
        <f t="shared" ref="I55:K55" si="69">C55*10.764</f>
        <v>751.75775999999996</v>
      </c>
      <c r="J55" s="33">
        <f t="shared" si="69"/>
        <v>90.094680000000011</v>
      </c>
      <c r="K55" s="33">
        <f t="shared" si="69"/>
        <v>46.500480000000003</v>
      </c>
      <c r="M55" s="33">
        <f t="shared" si="10"/>
        <v>888.35292000000004</v>
      </c>
    </row>
    <row r="56" spans="1:13" ht="15.75" customHeight="1" x14ac:dyDescent="0.25">
      <c r="A56" s="33">
        <v>15</v>
      </c>
      <c r="B56" s="33">
        <v>1</v>
      </c>
      <c r="M56" s="33">
        <f>SUM(M2:M55)</f>
        <v>39526.780409999985</v>
      </c>
    </row>
    <row r="57" spans="1:13" ht="15.75" customHeight="1" x14ac:dyDescent="0.25">
      <c r="B57" s="33">
        <v>2</v>
      </c>
    </row>
    <row r="58" spans="1:13" ht="15.75" customHeight="1" x14ac:dyDescent="0.25">
      <c r="B58" s="33">
        <v>3</v>
      </c>
    </row>
    <row r="59" spans="1:13" ht="15.75" customHeight="1" x14ac:dyDescent="0.25">
      <c r="B59" s="33">
        <v>4</v>
      </c>
    </row>
    <row r="60" spans="1:13" ht="15.75" customHeight="1" x14ac:dyDescent="0.25">
      <c r="A60" s="33">
        <v>16</v>
      </c>
      <c r="B60" s="33">
        <v>1</v>
      </c>
    </row>
    <row r="61" spans="1:13" ht="15.75" customHeight="1" x14ac:dyDescent="0.25">
      <c r="B61" s="33">
        <v>2</v>
      </c>
    </row>
    <row r="62" spans="1:13" ht="15.75" customHeight="1" x14ac:dyDescent="0.25">
      <c r="B62" s="33">
        <v>3</v>
      </c>
    </row>
    <row r="63" spans="1:13" ht="15.75" customHeight="1" x14ac:dyDescent="0.25">
      <c r="B63" s="33">
        <v>4</v>
      </c>
    </row>
    <row r="64" spans="1:13" ht="15.75" customHeight="1" x14ac:dyDescent="0.25">
      <c r="B64" s="33">
        <v>1</v>
      </c>
    </row>
    <row r="65" spans="2:2" ht="15.75" customHeight="1" x14ac:dyDescent="0.25">
      <c r="B65" s="33">
        <v>2</v>
      </c>
    </row>
    <row r="66" spans="2:2" ht="15.75" customHeight="1" x14ac:dyDescent="0.25">
      <c r="B66" s="33">
        <v>3</v>
      </c>
    </row>
    <row r="67" spans="2:2" ht="15.75" customHeight="1" x14ac:dyDescent="0.25">
      <c r="B67" s="33">
        <v>4</v>
      </c>
    </row>
    <row r="68" spans="2:2" ht="15.75" customHeight="1" x14ac:dyDescent="0.25">
      <c r="B68" s="33">
        <v>1</v>
      </c>
    </row>
    <row r="69" spans="2:2" ht="15.75" customHeight="1" x14ac:dyDescent="0.25">
      <c r="B69" s="33">
        <v>2</v>
      </c>
    </row>
    <row r="70" spans="2:2" ht="15.75" customHeight="1" x14ac:dyDescent="0.25">
      <c r="B70" s="33">
        <v>3</v>
      </c>
    </row>
    <row r="71" spans="2:2" ht="15.75" customHeight="1" x14ac:dyDescent="0.25">
      <c r="B71" s="33">
        <v>4</v>
      </c>
    </row>
    <row r="72" spans="2:2" ht="15.75" customHeight="1" x14ac:dyDescent="0.25">
      <c r="B72" s="33">
        <v>1</v>
      </c>
    </row>
    <row r="73" spans="2:2" ht="15.75" customHeight="1" x14ac:dyDescent="0.25">
      <c r="B73" s="33">
        <v>2</v>
      </c>
    </row>
    <row r="74" spans="2:2" ht="15.75" customHeight="1" x14ac:dyDescent="0.25">
      <c r="B74" s="33">
        <v>3</v>
      </c>
    </row>
    <row r="75" spans="2:2" ht="15.75" customHeight="1" x14ac:dyDescent="0.25">
      <c r="B75" s="33">
        <v>4</v>
      </c>
    </row>
    <row r="76" spans="2:2" ht="15.75" customHeight="1" x14ac:dyDescent="0.25">
      <c r="B76" s="33">
        <v>1</v>
      </c>
    </row>
    <row r="77" spans="2:2" ht="15.75" customHeight="1" x14ac:dyDescent="0.25">
      <c r="B77" s="33">
        <v>2</v>
      </c>
    </row>
    <row r="78" spans="2:2" ht="15.75" customHeight="1" x14ac:dyDescent="0.25">
      <c r="B78" s="33">
        <v>3</v>
      </c>
    </row>
    <row r="79" spans="2:2" ht="15.75" customHeight="1" x14ac:dyDescent="0.25">
      <c r="B79" s="33">
        <v>4</v>
      </c>
    </row>
    <row r="80" spans="2:2" ht="15.75" customHeight="1" x14ac:dyDescent="0.25">
      <c r="B80" s="33">
        <v>1</v>
      </c>
    </row>
    <row r="81" spans="2:2" ht="15.75" customHeight="1" x14ac:dyDescent="0.25">
      <c r="B81" s="33">
        <v>2</v>
      </c>
    </row>
    <row r="82" spans="2:2" ht="15.75" customHeight="1" x14ac:dyDescent="0.25">
      <c r="B82" s="33">
        <v>3</v>
      </c>
    </row>
    <row r="83" spans="2:2" ht="15.75" customHeight="1" x14ac:dyDescent="0.25">
      <c r="B83" s="33">
        <v>4</v>
      </c>
    </row>
    <row r="84" spans="2:2" ht="15.75" customHeight="1" x14ac:dyDescent="0.25">
      <c r="B84" s="33">
        <v>1</v>
      </c>
    </row>
    <row r="85" spans="2:2" ht="15.75" customHeight="1" x14ac:dyDescent="0.25">
      <c r="B85" s="33">
        <v>2</v>
      </c>
    </row>
    <row r="86" spans="2:2" ht="15.75" customHeight="1" x14ac:dyDescent="0.25">
      <c r="B86" s="33">
        <v>3</v>
      </c>
    </row>
    <row r="87" spans="2:2" ht="15.75" customHeight="1" x14ac:dyDescent="0.25">
      <c r="B87" s="33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8554-786B-4E14-AF07-F249951AD900}">
  <dimension ref="A1:K103"/>
  <sheetViews>
    <sheetView topLeftCell="A60" workbookViewId="0">
      <selection sqref="A1:K103"/>
    </sheetView>
  </sheetViews>
  <sheetFormatPr defaultColWidth="8.625" defaultRowHeight="16.5" x14ac:dyDescent="0.2"/>
  <cols>
    <col min="1" max="1" width="4.125" style="122" customWidth="1"/>
    <col min="2" max="2" width="8.625" style="122" bestFit="1" customWidth="1"/>
    <col min="3" max="3" width="7.75" style="122" customWidth="1"/>
    <col min="4" max="4" width="6.875" style="122" customWidth="1"/>
    <col min="5" max="5" width="8.375" style="122" bestFit="1" customWidth="1"/>
    <col min="6" max="6" width="9.25" style="122" bestFit="1" customWidth="1"/>
    <col min="7" max="7" width="8.375" style="122" customWidth="1"/>
    <col min="8" max="8" width="7.75" style="122" customWidth="1"/>
    <col min="9" max="9" width="9.375" style="122" customWidth="1"/>
    <col min="10" max="10" width="8.875" style="122" customWidth="1"/>
    <col min="11" max="11" width="9.375" style="122" customWidth="1"/>
    <col min="12" max="16384" width="8.625" style="122"/>
  </cols>
  <sheetData>
    <row r="1" spans="1:11" ht="66" x14ac:dyDescent="0.2">
      <c r="A1" s="121" t="s">
        <v>26</v>
      </c>
      <c r="B1" s="121" t="s">
        <v>32</v>
      </c>
      <c r="C1" s="121" t="s">
        <v>107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  <c r="K1" s="121" t="s">
        <v>110</v>
      </c>
    </row>
    <row r="2" spans="1:11" ht="27.95" customHeight="1" x14ac:dyDescent="0.2">
      <c r="A2" s="123">
        <v>1</v>
      </c>
      <c r="B2" s="123" t="s">
        <v>77</v>
      </c>
      <c r="C2" s="123">
        <v>1</v>
      </c>
      <c r="D2" s="123" t="s">
        <v>108</v>
      </c>
      <c r="E2" s="124">
        <v>15</v>
      </c>
      <c r="F2" s="124">
        <f>+E2*10.7639</f>
        <v>161.45849999999999</v>
      </c>
      <c r="G2" s="124">
        <v>0</v>
      </c>
      <c r="H2" s="124">
        <v>0</v>
      </c>
      <c r="I2" s="124">
        <f>+F2+G2+H2</f>
        <v>161.45849999999999</v>
      </c>
      <c r="J2" s="124">
        <f>I2*1.1</f>
        <v>177.60435000000001</v>
      </c>
      <c r="K2" s="125" t="s">
        <v>109</v>
      </c>
    </row>
    <row r="3" spans="1:11" ht="27.95" customHeight="1" x14ac:dyDescent="0.2">
      <c r="A3" s="123">
        <v>2</v>
      </c>
      <c r="B3" s="123" t="s">
        <v>77</v>
      </c>
      <c r="C3" s="123">
        <v>2</v>
      </c>
      <c r="D3" s="123" t="s">
        <v>108</v>
      </c>
      <c r="E3" s="124">
        <v>16.98</v>
      </c>
      <c r="F3" s="124">
        <f t="shared" ref="F3:F70" si="0">+E3*10.7639</f>
        <v>182.77102199999999</v>
      </c>
      <c r="G3" s="124">
        <v>0</v>
      </c>
      <c r="H3" s="124">
        <v>0</v>
      </c>
      <c r="I3" s="124">
        <f t="shared" ref="I3:I66" si="1">+F3+G3+H3</f>
        <v>182.77102199999999</v>
      </c>
      <c r="J3" s="124">
        <f t="shared" ref="J3:J70" si="2">I3*1.1</f>
        <v>201.04812419999999</v>
      </c>
      <c r="K3" s="125" t="s">
        <v>109</v>
      </c>
    </row>
    <row r="4" spans="1:11" ht="33" x14ac:dyDescent="0.2">
      <c r="A4" s="123">
        <v>3</v>
      </c>
      <c r="B4" s="123" t="s">
        <v>77</v>
      </c>
      <c r="C4" s="123">
        <v>3</v>
      </c>
      <c r="D4" s="123" t="s">
        <v>108</v>
      </c>
      <c r="E4" s="124">
        <v>12.9</v>
      </c>
      <c r="F4" s="124">
        <f t="shared" si="0"/>
        <v>138.85431</v>
      </c>
      <c r="G4" s="124">
        <v>0</v>
      </c>
      <c r="H4" s="124">
        <v>0</v>
      </c>
      <c r="I4" s="124">
        <f t="shared" si="1"/>
        <v>138.85431</v>
      </c>
      <c r="J4" s="124">
        <f t="shared" si="2"/>
        <v>152.73974100000001</v>
      </c>
      <c r="K4" s="125" t="s">
        <v>33</v>
      </c>
    </row>
    <row r="5" spans="1:11" ht="33" x14ac:dyDescent="0.2">
      <c r="A5" s="123">
        <v>4</v>
      </c>
      <c r="B5" s="123" t="s">
        <v>77</v>
      </c>
      <c r="C5" s="123">
        <v>4</v>
      </c>
      <c r="D5" s="123" t="s">
        <v>108</v>
      </c>
      <c r="E5" s="124">
        <v>18</v>
      </c>
      <c r="F5" s="124">
        <f t="shared" si="0"/>
        <v>193.75020000000001</v>
      </c>
      <c r="G5" s="124">
        <v>0</v>
      </c>
      <c r="H5" s="124">
        <v>0</v>
      </c>
      <c r="I5" s="124">
        <f t="shared" si="1"/>
        <v>193.75020000000001</v>
      </c>
      <c r="J5" s="124">
        <f t="shared" si="2"/>
        <v>213.12522000000001</v>
      </c>
      <c r="K5" s="125" t="s">
        <v>33</v>
      </c>
    </row>
    <row r="6" spans="1:11" ht="33" x14ac:dyDescent="0.2">
      <c r="A6" s="123">
        <v>5</v>
      </c>
      <c r="B6" s="123" t="s">
        <v>77</v>
      </c>
      <c r="C6" s="123">
        <v>5</v>
      </c>
      <c r="D6" s="123" t="s">
        <v>108</v>
      </c>
      <c r="E6" s="124">
        <v>18</v>
      </c>
      <c r="F6" s="124">
        <f t="shared" si="0"/>
        <v>193.75020000000001</v>
      </c>
      <c r="G6" s="124">
        <v>0</v>
      </c>
      <c r="H6" s="124">
        <v>0</v>
      </c>
      <c r="I6" s="124">
        <f t="shared" si="1"/>
        <v>193.75020000000001</v>
      </c>
      <c r="J6" s="124">
        <f t="shared" si="2"/>
        <v>213.12522000000001</v>
      </c>
      <c r="K6" s="125" t="s">
        <v>33</v>
      </c>
    </row>
    <row r="7" spans="1:11" ht="33" x14ac:dyDescent="0.2">
      <c r="A7" s="123">
        <v>6</v>
      </c>
      <c r="B7" s="123" t="s">
        <v>77</v>
      </c>
      <c r="C7" s="123">
        <v>6</v>
      </c>
      <c r="D7" s="123" t="s">
        <v>108</v>
      </c>
      <c r="E7" s="124">
        <v>15.76</v>
      </c>
      <c r="F7" s="124">
        <f t="shared" si="0"/>
        <v>169.63906399999999</v>
      </c>
      <c r="G7" s="124">
        <v>0</v>
      </c>
      <c r="H7" s="124">
        <v>0</v>
      </c>
      <c r="I7" s="124">
        <f t="shared" si="1"/>
        <v>169.63906399999999</v>
      </c>
      <c r="J7" s="124">
        <f t="shared" si="2"/>
        <v>186.6029704</v>
      </c>
      <c r="K7" s="125" t="s">
        <v>33</v>
      </c>
    </row>
    <row r="8" spans="1:11" ht="33" x14ac:dyDescent="0.2">
      <c r="A8" s="123">
        <v>7</v>
      </c>
      <c r="B8" s="123" t="s">
        <v>77</v>
      </c>
      <c r="C8" s="123">
        <v>7</v>
      </c>
      <c r="D8" s="123" t="s">
        <v>108</v>
      </c>
      <c r="E8" s="124">
        <v>15.76</v>
      </c>
      <c r="F8" s="124">
        <f t="shared" si="0"/>
        <v>169.63906399999999</v>
      </c>
      <c r="G8" s="124">
        <v>0</v>
      </c>
      <c r="H8" s="124">
        <v>0</v>
      </c>
      <c r="I8" s="124">
        <f t="shared" si="1"/>
        <v>169.63906399999999</v>
      </c>
      <c r="J8" s="124">
        <f t="shared" si="2"/>
        <v>186.6029704</v>
      </c>
      <c r="K8" s="125" t="s">
        <v>33</v>
      </c>
    </row>
    <row r="9" spans="1:11" ht="33" x14ac:dyDescent="0.2">
      <c r="A9" s="123">
        <v>8</v>
      </c>
      <c r="B9" s="123" t="s">
        <v>77</v>
      </c>
      <c r="C9" s="123">
        <v>8</v>
      </c>
      <c r="D9" s="123" t="s">
        <v>108</v>
      </c>
      <c r="E9" s="124">
        <v>18</v>
      </c>
      <c r="F9" s="124">
        <f t="shared" si="0"/>
        <v>193.75020000000001</v>
      </c>
      <c r="G9" s="124">
        <v>0</v>
      </c>
      <c r="H9" s="124">
        <v>0</v>
      </c>
      <c r="I9" s="124">
        <f t="shared" si="1"/>
        <v>193.75020000000001</v>
      </c>
      <c r="J9" s="124">
        <f t="shared" si="2"/>
        <v>213.12522000000001</v>
      </c>
      <c r="K9" s="125" t="s">
        <v>33</v>
      </c>
    </row>
    <row r="10" spans="1:11" ht="33" x14ac:dyDescent="0.2">
      <c r="A10" s="123">
        <v>9</v>
      </c>
      <c r="B10" s="123" t="s">
        <v>77</v>
      </c>
      <c r="C10" s="123">
        <v>9</v>
      </c>
      <c r="D10" s="123" t="s">
        <v>108</v>
      </c>
      <c r="E10" s="124">
        <v>18</v>
      </c>
      <c r="F10" s="124">
        <f t="shared" si="0"/>
        <v>193.75020000000001</v>
      </c>
      <c r="G10" s="124">
        <v>0</v>
      </c>
      <c r="H10" s="124">
        <v>0</v>
      </c>
      <c r="I10" s="124">
        <f t="shared" si="1"/>
        <v>193.75020000000001</v>
      </c>
      <c r="J10" s="124">
        <f t="shared" si="2"/>
        <v>213.12522000000001</v>
      </c>
      <c r="K10" s="125" t="s">
        <v>33</v>
      </c>
    </row>
    <row r="11" spans="1:11" ht="33" x14ac:dyDescent="0.2">
      <c r="A11" s="123">
        <v>10</v>
      </c>
      <c r="B11" s="123" t="s">
        <v>77</v>
      </c>
      <c r="C11" s="123">
        <v>10</v>
      </c>
      <c r="D11" s="123" t="s">
        <v>108</v>
      </c>
      <c r="E11" s="124">
        <v>12.9</v>
      </c>
      <c r="F11" s="124">
        <f t="shared" si="0"/>
        <v>138.85431</v>
      </c>
      <c r="G11" s="124">
        <v>0</v>
      </c>
      <c r="H11" s="124">
        <v>0</v>
      </c>
      <c r="I11" s="124">
        <f t="shared" si="1"/>
        <v>138.85431</v>
      </c>
      <c r="J11" s="124">
        <f t="shared" si="2"/>
        <v>152.73974100000001</v>
      </c>
      <c r="K11" s="125" t="s">
        <v>33</v>
      </c>
    </row>
    <row r="12" spans="1:11" ht="33" x14ac:dyDescent="0.2">
      <c r="A12" s="123">
        <v>11</v>
      </c>
      <c r="B12" s="123" t="s">
        <v>77</v>
      </c>
      <c r="C12" s="123">
        <v>11</v>
      </c>
      <c r="D12" s="123" t="s">
        <v>108</v>
      </c>
      <c r="E12" s="124">
        <v>16.98</v>
      </c>
      <c r="F12" s="124">
        <f t="shared" si="0"/>
        <v>182.77102199999999</v>
      </c>
      <c r="G12" s="124">
        <v>0</v>
      </c>
      <c r="H12" s="124">
        <v>0</v>
      </c>
      <c r="I12" s="124">
        <f t="shared" si="1"/>
        <v>182.77102199999999</v>
      </c>
      <c r="J12" s="124">
        <f t="shared" si="2"/>
        <v>201.04812419999999</v>
      </c>
      <c r="K12" s="125" t="s">
        <v>33</v>
      </c>
    </row>
    <row r="13" spans="1:11" x14ac:dyDescent="0.2">
      <c r="A13" s="123">
        <v>12</v>
      </c>
      <c r="B13" s="123" t="s">
        <v>66</v>
      </c>
      <c r="C13" s="123">
        <v>101</v>
      </c>
      <c r="D13" s="123" t="s">
        <v>53</v>
      </c>
      <c r="E13" s="126">
        <v>53.88</v>
      </c>
      <c r="F13" s="124">
        <f t="shared" si="0"/>
        <v>579.958932</v>
      </c>
      <c r="G13" s="124">
        <v>19.690000000000001</v>
      </c>
      <c r="H13" s="124">
        <v>20.55</v>
      </c>
      <c r="I13" s="124">
        <f t="shared" si="1"/>
        <v>620.19893200000001</v>
      </c>
      <c r="J13" s="124">
        <f t="shared" si="2"/>
        <v>682.21882520000008</v>
      </c>
      <c r="K13" s="125" t="s">
        <v>33</v>
      </c>
    </row>
    <row r="14" spans="1:11" x14ac:dyDescent="0.2">
      <c r="A14" s="123">
        <v>13</v>
      </c>
      <c r="B14" s="123" t="s">
        <v>66</v>
      </c>
      <c r="C14" s="123">
        <v>102</v>
      </c>
      <c r="D14" s="123" t="s">
        <v>53</v>
      </c>
      <c r="E14" s="126">
        <v>53.88</v>
      </c>
      <c r="F14" s="124">
        <f t="shared" si="0"/>
        <v>579.958932</v>
      </c>
      <c r="G14" s="124">
        <v>19.690000000000001</v>
      </c>
      <c r="H14" s="124">
        <v>20.55</v>
      </c>
      <c r="I14" s="124">
        <f t="shared" si="1"/>
        <v>620.19893200000001</v>
      </c>
      <c r="J14" s="124">
        <f t="shared" si="2"/>
        <v>682.21882520000008</v>
      </c>
      <c r="K14" s="125" t="s">
        <v>33</v>
      </c>
    </row>
    <row r="15" spans="1:11" ht="14.1" customHeight="1" x14ac:dyDescent="0.2">
      <c r="A15" s="123">
        <v>14</v>
      </c>
      <c r="B15" s="123" t="s">
        <v>66</v>
      </c>
      <c r="C15" s="123">
        <v>103</v>
      </c>
      <c r="D15" s="123" t="s">
        <v>115</v>
      </c>
      <c r="E15" s="126">
        <v>0</v>
      </c>
      <c r="F15" s="126">
        <v>0</v>
      </c>
      <c r="G15" s="126">
        <v>0</v>
      </c>
      <c r="H15" s="126">
        <v>0</v>
      </c>
      <c r="I15" s="124">
        <f t="shared" si="1"/>
        <v>0</v>
      </c>
      <c r="J15" s="124">
        <f t="shared" si="2"/>
        <v>0</v>
      </c>
      <c r="K15" s="125" t="s">
        <v>115</v>
      </c>
    </row>
    <row r="16" spans="1:11" ht="14.1" customHeight="1" x14ac:dyDescent="0.2">
      <c r="A16" s="123">
        <v>15</v>
      </c>
      <c r="B16" s="123" t="s">
        <v>66</v>
      </c>
      <c r="C16" s="123">
        <v>104</v>
      </c>
      <c r="D16" s="123" t="s">
        <v>115</v>
      </c>
      <c r="E16" s="126">
        <v>0</v>
      </c>
      <c r="F16" s="126">
        <v>0</v>
      </c>
      <c r="G16" s="126">
        <v>0</v>
      </c>
      <c r="H16" s="126">
        <v>0</v>
      </c>
      <c r="I16" s="124">
        <f t="shared" si="1"/>
        <v>0</v>
      </c>
      <c r="J16" s="124">
        <f t="shared" si="2"/>
        <v>0</v>
      </c>
      <c r="K16" s="125" t="s">
        <v>115</v>
      </c>
    </row>
    <row r="17" spans="1:11" ht="14.1" customHeight="1" x14ac:dyDescent="0.2">
      <c r="A17" s="123">
        <v>16</v>
      </c>
      <c r="B17" s="123" t="s">
        <v>66</v>
      </c>
      <c r="C17" s="123">
        <v>105</v>
      </c>
      <c r="D17" s="123" t="s">
        <v>115</v>
      </c>
      <c r="E17" s="126">
        <v>0</v>
      </c>
      <c r="F17" s="126">
        <v>0</v>
      </c>
      <c r="G17" s="126">
        <v>0</v>
      </c>
      <c r="H17" s="126">
        <v>0</v>
      </c>
      <c r="I17" s="124">
        <f t="shared" si="1"/>
        <v>0</v>
      </c>
      <c r="J17" s="124">
        <f t="shared" si="2"/>
        <v>0</v>
      </c>
      <c r="K17" s="125" t="s">
        <v>115</v>
      </c>
    </row>
    <row r="18" spans="1:11" ht="14.1" customHeight="1" x14ac:dyDescent="0.2">
      <c r="A18" s="123">
        <v>17</v>
      </c>
      <c r="B18" s="123" t="s">
        <v>66</v>
      </c>
      <c r="C18" s="123">
        <v>106</v>
      </c>
      <c r="D18" s="123" t="s">
        <v>115</v>
      </c>
      <c r="E18" s="126">
        <v>0</v>
      </c>
      <c r="F18" s="126">
        <v>0</v>
      </c>
      <c r="G18" s="126">
        <v>0</v>
      </c>
      <c r="H18" s="126">
        <v>0</v>
      </c>
      <c r="I18" s="124">
        <f t="shared" si="1"/>
        <v>0</v>
      </c>
      <c r="J18" s="124">
        <f t="shared" si="2"/>
        <v>0</v>
      </c>
      <c r="K18" s="125" t="s">
        <v>115</v>
      </c>
    </row>
    <row r="19" spans="1:11" x14ac:dyDescent="0.2">
      <c r="A19" s="123">
        <v>18</v>
      </c>
      <c r="B19" s="123" t="s">
        <v>67</v>
      </c>
      <c r="C19" s="123">
        <v>201</v>
      </c>
      <c r="D19" s="123" t="s">
        <v>53</v>
      </c>
      <c r="E19" s="126">
        <v>53.88</v>
      </c>
      <c r="F19" s="124">
        <f t="shared" si="0"/>
        <v>579.958932</v>
      </c>
      <c r="G19" s="124">
        <v>19.690000000000001</v>
      </c>
      <c r="H19" s="124">
        <v>20.55</v>
      </c>
      <c r="I19" s="124">
        <f t="shared" si="1"/>
        <v>620.19893200000001</v>
      </c>
      <c r="J19" s="124">
        <f t="shared" si="2"/>
        <v>682.21882520000008</v>
      </c>
      <c r="K19" s="125" t="s">
        <v>33</v>
      </c>
    </row>
    <row r="20" spans="1:11" x14ac:dyDescent="0.2">
      <c r="A20" s="123">
        <v>19</v>
      </c>
      <c r="B20" s="123" t="s">
        <v>67</v>
      </c>
      <c r="C20" s="123">
        <v>202</v>
      </c>
      <c r="D20" s="123" t="s">
        <v>53</v>
      </c>
      <c r="E20" s="126">
        <v>53.88</v>
      </c>
      <c r="F20" s="124">
        <f t="shared" si="0"/>
        <v>579.958932</v>
      </c>
      <c r="G20" s="124">
        <v>19.690000000000001</v>
      </c>
      <c r="H20" s="124">
        <v>20.55</v>
      </c>
      <c r="I20" s="124">
        <f t="shared" si="1"/>
        <v>620.19893200000001</v>
      </c>
      <c r="J20" s="124">
        <f t="shared" si="2"/>
        <v>682.21882520000008</v>
      </c>
      <c r="K20" s="125" t="s">
        <v>33</v>
      </c>
    </row>
    <row r="21" spans="1:11" x14ac:dyDescent="0.2">
      <c r="A21" s="123">
        <v>20</v>
      </c>
      <c r="B21" s="123" t="s">
        <v>67</v>
      </c>
      <c r="C21" s="123">
        <v>203</v>
      </c>
      <c r="D21" s="123" t="s">
        <v>116</v>
      </c>
      <c r="E21" s="126">
        <v>37.36</v>
      </c>
      <c r="F21" s="124">
        <f t="shared" si="0"/>
        <v>402.13930399999998</v>
      </c>
      <c r="G21" s="124">
        <v>19.37</v>
      </c>
      <c r="H21" s="124">
        <v>20.46</v>
      </c>
      <c r="I21" s="124">
        <f t="shared" si="1"/>
        <v>441.96930399999997</v>
      </c>
      <c r="J21" s="124">
        <f t="shared" si="2"/>
        <v>486.16623440000001</v>
      </c>
      <c r="K21" s="125" t="s">
        <v>33</v>
      </c>
    </row>
    <row r="22" spans="1:11" x14ac:dyDescent="0.2">
      <c r="A22" s="123">
        <v>21</v>
      </c>
      <c r="B22" s="123" t="s">
        <v>67</v>
      </c>
      <c r="C22" s="123">
        <v>204</v>
      </c>
      <c r="D22" s="123" t="s">
        <v>116</v>
      </c>
      <c r="E22" s="126">
        <v>37.36</v>
      </c>
      <c r="F22" s="124">
        <f t="shared" si="0"/>
        <v>402.13930399999998</v>
      </c>
      <c r="G22" s="124">
        <v>19.37</v>
      </c>
      <c r="H22" s="124">
        <v>14.53</v>
      </c>
      <c r="I22" s="124">
        <f t="shared" si="1"/>
        <v>436.03930399999996</v>
      </c>
      <c r="J22" s="124">
        <f t="shared" si="2"/>
        <v>479.64323439999998</v>
      </c>
      <c r="K22" s="125" t="s">
        <v>33</v>
      </c>
    </row>
    <row r="23" spans="1:11" x14ac:dyDescent="0.2">
      <c r="A23" s="123">
        <v>22</v>
      </c>
      <c r="B23" s="123" t="s">
        <v>67</v>
      </c>
      <c r="C23" s="123">
        <v>205</v>
      </c>
      <c r="D23" s="123" t="s">
        <v>116</v>
      </c>
      <c r="E23" s="126">
        <v>37.36</v>
      </c>
      <c r="F23" s="124">
        <f t="shared" si="0"/>
        <v>402.13930399999998</v>
      </c>
      <c r="G23" s="124">
        <v>19.37</v>
      </c>
      <c r="H23" s="124">
        <v>14.53</v>
      </c>
      <c r="I23" s="124">
        <f t="shared" si="1"/>
        <v>436.03930399999996</v>
      </c>
      <c r="J23" s="124">
        <f t="shared" si="2"/>
        <v>479.64323439999998</v>
      </c>
      <c r="K23" s="125" t="s">
        <v>33</v>
      </c>
    </row>
    <row r="24" spans="1:11" x14ac:dyDescent="0.2">
      <c r="A24" s="123">
        <v>23</v>
      </c>
      <c r="B24" s="123" t="s">
        <v>67</v>
      </c>
      <c r="C24" s="123">
        <v>206</v>
      </c>
      <c r="D24" s="123" t="s">
        <v>116</v>
      </c>
      <c r="E24" s="126">
        <v>37.36</v>
      </c>
      <c r="F24" s="124">
        <f t="shared" si="0"/>
        <v>402.13930399999998</v>
      </c>
      <c r="G24" s="124">
        <v>19.37</v>
      </c>
      <c r="H24" s="124">
        <v>20.46</v>
      </c>
      <c r="I24" s="124">
        <f t="shared" si="1"/>
        <v>441.96930399999997</v>
      </c>
      <c r="J24" s="124">
        <f t="shared" si="2"/>
        <v>486.16623440000001</v>
      </c>
      <c r="K24" s="125" t="s">
        <v>33</v>
      </c>
    </row>
    <row r="25" spans="1:11" x14ac:dyDescent="0.2">
      <c r="A25" s="123">
        <v>24</v>
      </c>
      <c r="B25" s="123" t="s">
        <v>68</v>
      </c>
      <c r="C25" s="123">
        <v>301</v>
      </c>
      <c r="D25" s="123" t="s">
        <v>53</v>
      </c>
      <c r="E25" s="126">
        <v>53.88</v>
      </c>
      <c r="F25" s="124">
        <f t="shared" si="0"/>
        <v>579.958932</v>
      </c>
      <c r="G25" s="124">
        <v>19.690000000000001</v>
      </c>
      <c r="H25" s="124">
        <v>20.55</v>
      </c>
      <c r="I25" s="124">
        <f t="shared" si="1"/>
        <v>620.19893200000001</v>
      </c>
      <c r="J25" s="124">
        <f t="shared" si="2"/>
        <v>682.21882520000008</v>
      </c>
      <c r="K25" s="125" t="s">
        <v>33</v>
      </c>
    </row>
    <row r="26" spans="1:11" x14ac:dyDescent="0.2">
      <c r="A26" s="123">
        <v>25</v>
      </c>
      <c r="B26" s="123" t="s">
        <v>68</v>
      </c>
      <c r="C26" s="123">
        <v>302</v>
      </c>
      <c r="D26" s="123" t="s">
        <v>53</v>
      </c>
      <c r="E26" s="126">
        <v>53.88</v>
      </c>
      <c r="F26" s="124">
        <f t="shared" si="0"/>
        <v>579.958932</v>
      </c>
      <c r="G26" s="124">
        <v>19.690000000000001</v>
      </c>
      <c r="H26" s="124">
        <v>20.55</v>
      </c>
      <c r="I26" s="124">
        <f t="shared" si="1"/>
        <v>620.19893200000001</v>
      </c>
      <c r="J26" s="124">
        <f t="shared" si="2"/>
        <v>682.21882520000008</v>
      </c>
      <c r="K26" s="125" t="s">
        <v>33</v>
      </c>
    </row>
    <row r="27" spans="1:11" x14ac:dyDescent="0.2">
      <c r="A27" s="123">
        <v>26</v>
      </c>
      <c r="B27" s="123" t="s">
        <v>68</v>
      </c>
      <c r="C27" s="123">
        <v>303</v>
      </c>
      <c r="D27" s="123" t="s">
        <v>116</v>
      </c>
      <c r="E27" s="126">
        <v>37.36</v>
      </c>
      <c r="F27" s="124">
        <f t="shared" si="0"/>
        <v>402.13930399999998</v>
      </c>
      <c r="G27" s="124">
        <v>19.37</v>
      </c>
      <c r="H27" s="124">
        <v>20.46</v>
      </c>
      <c r="I27" s="124">
        <f t="shared" si="1"/>
        <v>441.96930399999997</v>
      </c>
      <c r="J27" s="124">
        <f t="shared" si="2"/>
        <v>486.16623440000001</v>
      </c>
      <c r="K27" s="125" t="s">
        <v>33</v>
      </c>
    </row>
    <row r="28" spans="1:11" x14ac:dyDescent="0.2">
      <c r="A28" s="123">
        <v>27</v>
      </c>
      <c r="B28" s="123" t="s">
        <v>68</v>
      </c>
      <c r="C28" s="123">
        <v>304</v>
      </c>
      <c r="D28" s="123" t="s">
        <v>116</v>
      </c>
      <c r="E28" s="126">
        <v>37.36</v>
      </c>
      <c r="F28" s="124">
        <f t="shared" si="0"/>
        <v>402.13930399999998</v>
      </c>
      <c r="G28" s="124">
        <v>19.37</v>
      </c>
      <c r="H28" s="124">
        <v>14.53</v>
      </c>
      <c r="I28" s="124">
        <f t="shared" si="1"/>
        <v>436.03930399999996</v>
      </c>
      <c r="J28" s="124">
        <f t="shared" si="2"/>
        <v>479.64323439999998</v>
      </c>
      <c r="K28" s="125" t="s">
        <v>33</v>
      </c>
    </row>
    <row r="29" spans="1:11" x14ac:dyDescent="0.2">
      <c r="A29" s="123">
        <v>28</v>
      </c>
      <c r="B29" s="123" t="s">
        <v>68</v>
      </c>
      <c r="C29" s="123">
        <v>305</v>
      </c>
      <c r="D29" s="123" t="s">
        <v>116</v>
      </c>
      <c r="E29" s="126">
        <v>37.36</v>
      </c>
      <c r="F29" s="124">
        <f t="shared" si="0"/>
        <v>402.13930399999998</v>
      </c>
      <c r="G29" s="124">
        <v>19.37</v>
      </c>
      <c r="H29" s="124">
        <v>14.53</v>
      </c>
      <c r="I29" s="124">
        <f t="shared" si="1"/>
        <v>436.03930399999996</v>
      </c>
      <c r="J29" s="124">
        <f t="shared" si="2"/>
        <v>479.64323439999998</v>
      </c>
      <c r="K29" s="125" t="s">
        <v>33</v>
      </c>
    </row>
    <row r="30" spans="1:11" x14ac:dyDescent="0.2">
      <c r="A30" s="123">
        <v>29</v>
      </c>
      <c r="B30" s="123" t="s">
        <v>68</v>
      </c>
      <c r="C30" s="123">
        <v>306</v>
      </c>
      <c r="D30" s="123" t="s">
        <v>116</v>
      </c>
      <c r="E30" s="126">
        <v>37.36</v>
      </c>
      <c r="F30" s="124">
        <f t="shared" si="0"/>
        <v>402.13930399999998</v>
      </c>
      <c r="G30" s="124">
        <v>19.37</v>
      </c>
      <c r="H30" s="124">
        <v>20.46</v>
      </c>
      <c r="I30" s="124">
        <f t="shared" si="1"/>
        <v>441.96930399999997</v>
      </c>
      <c r="J30" s="124">
        <f t="shared" si="2"/>
        <v>486.16623440000001</v>
      </c>
      <c r="K30" s="125" t="s">
        <v>33</v>
      </c>
    </row>
    <row r="31" spans="1:11" x14ac:dyDescent="0.2">
      <c r="A31" s="123">
        <v>30</v>
      </c>
      <c r="B31" s="123" t="s">
        <v>69</v>
      </c>
      <c r="C31" s="123">
        <v>401</v>
      </c>
      <c r="D31" s="123" t="s">
        <v>53</v>
      </c>
      <c r="E31" s="126">
        <v>53.88</v>
      </c>
      <c r="F31" s="124">
        <f t="shared" si="0"/>
        <v>579.958932</v>
      </c>
      <c r="G31" s="124">
        <v>19.690000000000001</v>
      </c>
      <c r="H31" s="124">
        <v>20.55</v>
      </c>
      <c r="I31" s="124">
        <f t="shared" si="1"/>
        <v>620.19893200000001</v>
      </c>
      <c r="J31" s="124">
        <f t="shared" si="2"/>
        <v>682.21882520000008</v>
      </c>
      <c r="K31" s="125" t="s">
        <v>33</v>
      </c>
    </row>
    <row r="32" spans="1:11" x14ac:dyDescent="0.2">
      <c r="A32" s="123">
        <v>31</v>
      </c>
      <c r="B32" s="123" t="s">
        <v>69</v>
      </c>
      <c r="C32" s="123">
        <v>402</v>
      </c>
      <c r="D32" s="123" t="s">
        <v>53</v>
      </c>
      <c r="E32" s="126">
        <v>53.88</v>
      </c>
      <c r="F32" s="124">
        <f t="shared" si="0"/>
        <v>579.958932</v>
      </c>
      <c r="G32" s="124">
        <v>19.690000000000001</v>
      </c>
      <c r="H32" s="124">
        <v>20.55</v>
      </c>
      <c r="I32" s="124">
        <f t="shared" si="1"/>
        <v>620.19893200000001</v>
      </c>
      <c r="J32" s="124">
        <f t="shared" si="2"/>
        <v>682.21882520000008</v>
      </c>
      <c r="K32" s="125" t="s">
        <v>33</v>
      </c>
    </row>
    <row r="33" spans="1:11" x14ac:dyDescent="0.2">
      <c r="A33" s="123">
        <v>32</v>
      </c>
      <c r="B33" s="123" t="s">
        <v>69</v>
      </c>
      <c r="C33" s="123">
        <v>403</v>
      </c>
      <c r="D33" s="123" t="s">
        <v>116</v>
      </c>
      <c r="E33" s="126">
        <v>37.36</v>
      </c>
      <c r="F33" s="124">
        <f t="shared" si="0"/>
        <v>402.13930399999998</v>
      </c>
      <c r="G33" s="124">
        <v>19.37</v>
      </c>
      <c r="H33" s="124">
        <v>20.46</v>
      </c>
      <c r="I33" s="124">
        <f t="shared" si="1"/>
        <v>441.96930399999997</v>
      </c>
      <c r="J33" s="124">
        <f t="shared" si="2"/>
        <v>486.16623440000001</v>
      </c>
      <c r="K33" s="125" t="s">
        <v>33</v>
      </c>
    </row>
    <row r="34" spans="1:11" x14ac:dyDescent="0.2">
      <c r="A34" s="123">
        <v>33</v>
      </c>
      <c r="B34" s="123" t="s">
        <v>69</v>
      </c>
      <c r="C34" s="123">
        <v>404</v>
      </c>
      <c r="D34" s="123" t="s">
        <v>116</v>
      </c>
      <c r="E34" s="126">
        <v>37.36</v>
      </c>
      <c r="F34" s="124">
        <f t="shared" si="0"/>
        <v>402.13930399999998</v>
      </c>
      <c r="G34" s="124">
        <v>19.37</v>
      </c>
      <c r="H34" s="124">
        <v>14.53</v>
      </c>
      <c r="I34" s="124">
        <f t="shared" si="1"/>
        <v>436.03930399999996</v>
      </c>
      <c r="J34" s="124">
        <f t="shared" si="2"/>
        <v>479.64323439999998</v>
      </c>
      <c r="K34" s="125" t="s">
        <v>33</v>
      </c>
    </row>
    <row r="35" spans="1:11" x14ac:dyDescent="0.2">
      <c r="A35" s="123">
        <v>34</v>
      </c>
      <c r="B35" s="123" t="s">
        <v>69</v>
      </c>
      <c r="C35" s="123">
        <v>405</v>
      </c>
      <c r="D35" s="123" t="s">
        <v>116</v>
      </c>
      <c r="E35" s="126">
        <v>37.36</v>
      </c>
      <c r="F35" s="124">
        <f t="shared" si="0"/>
        <v>402.13930399999998</v>
      </c>
      <c r="G35" s="124">
        <v>19.37</v>
      </c>
      <c r="H35" s="124">
        <v>14.53</v>
      </c>
      <c r="I35" s="124">
        <f t="shared" si="1"/>
        <v>436.03930399999996</v>
      </c>
      <c r="J35" s="124">
        <f t="shared" si="2"/>
        <v>479.64323439999998</v>
      </c>
      <c r="K35" s="125" t="s">
        <v>33</v>
      </c>
    </row>
    <row r="36" spans="1:11" x14ac:dyDescent="0.2">
      <c r="A36" s="123">
        <v>35</v>
      </c>
      <c r="B36" s="123" t="s">
        <v>69</v>
      </c>
      <c r="C36" s="123">
        <v>406</v>
      </c>
      <c r="D36" s="123" t="s">
        <v>116</v>
      </c>
      <c r="E36" s="126">
        <v>37.36</v>
      </c>
      <c r="F36" s="124">
        <f t="shared" si="0"/>
        <v>402.13930399999998</v>
      </c>
      <c r="G36" s="124">
        <v>19.37</v>
      </c>
      <c r="H36" s="124">
        <v>20.46</v>
      </c>
      <c r="I36" s="124">
        <f t="shared" si="1"/>
        <v>441.96930399999997</v>
      </c>
      <c r="J36" s="124">
        <f t="shared" si="2"/>
        <v>486.16623440000001</v>
      </c>
      <c r="K36" s="125" t="s">
        <v>33</v>
      </c>
    </row>
    <row r="37" spans="1:11" x14ac:dyDescent="0.2">
      <c r="A37" s="123">
        <v>36</v>
      </c>
      <c r="B37" s="123" t="s">
        <v>70</v>
      </c>
      <c r="C37" s="123">
        <v>501</v>
      </c>
      <c r="D37" s="123" t="s">
        <v>53</v>
      </c>
      <c r="E37" s="126">
        <v>53.88</v>
      </c>
      <c r="F37" s="124">
        <f t="shared" si="0"/>
        <v>579.958932</v>
      </c>
      <c r="G37" s="124">
        <v>19.690000000000001</v>
      </c>
      <c r="H37" s="124">
        <v>20.55</v>
      </c>
      <c r="I37" s="124">
        <f t="shared" si="1"/>
        <v>620.19893200000001</v>
      </c>
      <c r="J37" s="124">
        <f t="shared" si="2"/>
        <v>682.21882520000008</v>
      </c>
      <c r="K37" s="125" t="s">
        <v>33</v>
      </c>
    </row>
    <row r="38" spans="1:11" x14ac:dyDescent="0.2">
      <c r="A38" s="123">
        <v>37</v>
      </c>
      <c r="B38" s="123" t="s">
        <v>70</v>
      </c>
      <c r="C38" s="123">
        <v>502</v>
      </c>
      <c r="D38" s="123" t="s">
        <v>53</v>
      </c>
      <c r="E38" s="126">
        <v>53.88</v>
      </c>
      <c r="F38" s="124">
        <f t="shared" si="0"/>
        <v>579.958932</v>
      </c>
      <c r="G38" s="124">
        <v>19.690000000000001</v>
      </c>
      <c r="H38" s="124">
        <v>20.55</v>
      </c>
      <c r="I38" s="124">
        <f t="shared" si="1"/>
        <v>620.19893200000001</v>
      </c>
      <c r="J38" s="124">
        <f t="shared" si="2"/>
        <v>682.21882520000008</v>
      </c>
      <c r="K38" s="125" t="s">
        <v>33</v>
      </c>
    </row>
    <row r="39" spans="1:11" x14ac:dyDescent="0.2">
      <c r="A39" s="123">
        <v>38</v>
      </c>
      <c r="B39" s="123" t="s">
        <v>70</v>
      </c>
      <c r="C39" s="123">
        <v>503</v>
      </c>
      <c r="D39" s="123" t="s">
        <v>116</v>
      </c>
      <c r="E39" s="126">
        <v>37.36</v>
      </c>
      <c r="F39" s="124">
        <f t="shared" si="0"/>
        <v>402.13930399999998</v>
      </c>
      <c r="G39" s="124">
        <v>19.37</v>
      </c>
      <c r="H39" s="124">
        <v>20.46</v>
      </c>
      <c r="I39" s="124">
        <f t="shared" si="1"/>
        <v>441.96930399999997</v>
      </c>
      <c r="J39" s="124">
        <f t="shared" si="2"/>
        <v>486.16623440000001</v>
      </c>
      <c r="K39" s="125" t="s">
        <v>33</v>
      </c>
    </row>
    <row r="40" spans="1:11" x14ac:dyDescent="0.2">
      <c r="A40" s="123">
        <v>39</v>
      </c>
      <c r="B40" s="123" t="s">
        <v>70</v>
      </c>
      <c r="C40" s="123">
        <v>504</v>
      </c>
      <c r="D40" s="123" t="s">
        <v>116</v>
      </c>
      <c r="E40" s="126">
        <v>37.36</v>
      </c>
      <c r="F40" s="124">
        <f t="shared" si="0"/>
        <v>402.13930399999998</v>
      </c>
      <c r="G40" s="124">
        <v>19.37</v>
      </c>
      <c r="H40" s="124">
        <v>14.53</v>
      </c>
      <c r="I40" s="124">
        <f t="shared" si="1"/>
        <v>436.03930399999996</v>
      </c>
      <c r="J40" s="124">
        <f t="shared" si="2"/>
        <v>479.64323439999998</v>
      </c>
      <c r="K40" s="125" t="s">
        <v>33</v>
      </c>
    </row>
    <row r="41" spans="1:11" x14ac:dyDescent="0.2">
      <c r="A41" s="123">
        <v>40</v>
      </c>
      <c r="B41" s="123" t="s">
        <v>70</v>
      </c>
      <c r="C41" s="123">
        <v>505</v>
      </c>
      <c r="D41" s="123" t="s">
        <v>116</v>
      </c>
      <c r="E41" s="126">
        <v>37.36</v>
      </c>
      <c r="F41" s="124">
        <f t="shared" si="0"/>
        <v>402.13930399999998</v>
      </c>
      <c r="G41" s="124">
        <v>19.37</v>
      </c>
      <c r="H41" s="124">
        <v>14.53</v>
      </c>
      <c r="I41" s="124">
        <f t="shared" si="1"/>
        <v>436.03930399999996</v>
      </c>
      <c r="J41" s="124">
        <f t="shared" si="2"/>
        <v>479.64323439999998</v>
      </c>
      <c r="K41" s="125" t="s">
        <v>33</v>
      </c>
    </row>
    <row r="42" spans="1:11" x14ac:dyDescent="0.2">
      <c r="A42" s="123">
        <v>41</v>
      </c>
      <c r="B42" s="123" t="s">
        <v>70</v>
      </c>
      <c r="C42" s="123">
        <v>506</v>
      </c>
      <c r="D42" s="123" t="s">
        <v>116</v>
      </c>
      <c r="E42" s="126">
        <v>37.36</v>
      </c>
      <c r="F42" s="124">
        <f t="shared" si="0"/>
        <v>402.13930399999998</v>
      </c>
      <c r="G42" s="124">
        <v>19.37</v>
      </c>
      <c r="H42" s="124">
        <v>20.46</v>
      </c>
      <c r="I42" s="124">
        <f t="shared" si="1"/>
        <v>441.96930399999997</v>
      </c>
      <c r="J42" s="124">
        <f t="shared" si="2"/>
        <v>486.16623440000001</v>
      </c>
      <c r="K42" s="125" t="s">
        <v>33</v>
      </c>
    </row>
    <row r="43" spans="1:11" x14ac:dyDescent="0.2">
      <c r="A43" s="123">
        <v>42</v>
      </c>
      <c r="B43" s="123" t="s">
        <v>71</v>
      </c>
      <c r="C43" s="123">
        <v>601</v>
      </c>
      <c r="D43" s="123" t="s">
        <v>53</v>
      </c>
      <c r="E43" s="126">
        <v>53.88</v>
      </c>
      <c r="F43" s="124">
        <f t="shared" si="0"/>
        <v>579.958932</v>
      </c>
      <c r="G43" s="124">
        <v>19.690000000000001</v>
      </c>
      <c r="H43" s="124">
        <v>20.55</v>
      </c>
      <c r="I43" s="124">
        <f t="shared" si="1"/>
        <v>620.19893200000001</v>
      </c>
      <c r="J43" s="124">
        <f t="shared" si="2"/>
        <v>682.21882520000008</v>
      </c>
      <c r="K43" s="125" t="s">
        <v>33</v>
      </c>
    </row>
    <row r="44" spans="1:11" x14ac:dyDescent="0.2">
      <c r="A44" s="123">
        <v>43</v>
      </c>
      <c r="B44" s="123" t="s">
        <v>71</v>
      </c>
      <c r="C44" s="123">
        <v>602</v>
      </c>
      <c r="D44" s="123" t="s">
        <v>53</v>
      </c>
      <c r="E44" s="126">
        <v>53.88</v>
      </c>
      <c r="F44" s="124">
        <f t="shared" si="0"/>
        <v>579.958932</v>
      </c>
      <c r="G44" s="124">
        <v>19.690000000000001</v>
      </c>
      <c r="H44" s="124">
        <v>20.55</v>
      </c>
      <c r="I44" s="124">
        <f t="shared" si="1"/>
        <v>620.19893200000001</v>
      </c>
      <c r="J44" s="124">
        <f t="shared" si="2"/>
        <v>682.21882520000008</v>
      </c>
      <c r="K44" s="125" t="s">
        <v>33</v>
      </c>
    </row>
    <row r="45" spans="1:11" x14ac:dyDescent="0.2">
      <c r="A45" s="123">
        <v>44</v>
      </c>
      <c r="B45" s="123" t="s">
        <v>71</v>
      </c>
      <c r="C45" s="123">
        <v>603</v>
      </c>
      <c r="D45" s="123" t="s">
        <v>116</v>
      </c>
      <c r="E45" s="126">
        <v>37.36</v>
      </c>
      <c r="F45" s="124">
        <f t="shared" si="0"/>
        <v>402.13930399999998</v>
      </c>
      <c r="G45" s="124">
        <v>19.37</v>
      </c>
      <c r="H45" s="124">
        <v>20.46</v>
      </c>
      <c r="I45" s="124">
        <f t="shared" si="1"/>
        <v>441.96930399999997</v>
      </c>
      <c r="J45" s="124">
        <f t="shared" si="2"/>
        <v>486.16623440000001</v>
      </c>
      <c r="K45" s="125" t="s">
        <v>33</v>
      </c>
    </row>
    <row r="46" spans="1:11" x14ac:dyDescent="0.2">
      <c r="A46" s="123">
        <v>45</v>
      </c>
      <c r="B46" s="123" t="s">
        <v>71</v>
      </c>
      <c r="C46" s="123">
        <v>604</v>
      </c>
      <c r="D46" s="123" t="s">
        <v>116</v>
      </c>
      <c r="E46" s="126">
        <v>37.36</v>
      </c>
      <c r="F46" s="124">
        <f t="shared" si="0"/>
        <v>402.13930399999998</v>
      </c>
      <c r="G46" s="124">
        <v>19.37</v>
      </c>
      <c r="H46" s="124">
        <v>14.53</v>
      </c>
      <c r="I46" s="124">
        <f t="shared" si="1"/>
        <v>436.03930399999996</v>
      </c>
      <c r="J46" s="124">
        <f t="shared" si="2"/>
        <v>479.64323439999998</v>
      </c>
      <c r="K46" s="125" t="s">
        <v>33</v>
      </c>
    </row>
    <row r="47" spans="1:11" x14ac:dyDescent="0.2">
      <c r="A47" s="123">
        <v>46</v>
      </c>
      <c r="B47" s="123" t="s">
        <v>71</v>
      </c>
      <c r="C47" s="123">
        <v>605</v>
      </c>
      <c r="D47" s="123" t="s">
        <v>116</v>
      </c>
      <c r="E47" s="126">
        <v>37.36</v>
      </c>
      <c r="F47" s="124">
        <f t="shared" si="0"/>
        <v>402.13930399999998</v>
      </c>
      <c r="G47" s="124">
        <v>19.37</v>
      </c>
      <c r="H47" s="124">
        <v>14.53</v>
      </c>
      <c r="I47" s="124">
        <f t="shared" si="1"/>
        <v>436.03930399999996</v>
      </c>
      <c r="J47" s="124">
        <f t="shared" si="2"/>
        <v>479.64323439999998</v>
      </c>
      <c r="K47" s="125" t="s">
        <v>33</v>
      </c>
    </row>
    <row r="48" spans="1:11" x14ac:dyDescent="0.2">
      <c r="A48" s="123">
        <v>47</v>
      </c>
      <c r="B48" s="123" t="s">
        <v>71</v>
      </c>
      <c r="C48" s="123">
        <v>606</v>
      </c>
      <c r="D48" s="123" t="s">
        <v>116</v>
      </c>
      <c r="E48" s="126">
        <v>37.36</v>
      </c>
      <c r="F48" s="124">
        <f t="shared" si="0"/>
        <v>402.13930399999998</v>
      </c>
      <c r="G48" s="124">
        <v>19.37</v>
      </c>
      <c r="H48" s="124">
        <v>20.46</v>
      </c>
      <c r="I48" s="124">
        <f t="shared" si="1"/>
        <v>441.96930399999997</v>
      </c>
      <c r="J48" s="124">
        <f t="shared" si="2"/>
        <v>486.16623440000001</v>
      </c>
      <c r="K48" s="125" t="s">
        <v>33</v>
      </c>
    </row>
    <row r="49" spans="1:11" x14ac:dyDescent="0.2">
      <c r="A49" s="123">
        <v>48</v>
      </c>
      <c r="B49" s="123" t="s">
        <v>72</v>
      </c>
      <c r="C49" s="127">
        <v>701</v>
      </c>
      <c r="D49" s="123" t="s">
        <v>53</v>
      </c>
      <c r="E49" s="126">
        <v>53.88</v>
      </c>
      <c r="F49" s="124">
        <f t="shared" si="0"/>
        <v>579.958932</v>
      </c>
      <c r="G49" s="124">
        <v>19.690000000000001</v>
      </c>
      <c r="H49" s="124">
        <v>20.55</v>
      </c>
      <c r="I49" s="124">
        <f t="shared" si="1"/>
        <v>620.19893200000001</v>
      </c>
      <c r="J49" s="124">
        <f t="shared" si="2"/>
        <v>682.21882520000008</v>
      </c>
      <c r="K49" s="125" t="s">
        <v>33</v>
      </c>
    </row>
    <row r="50" spans="1:11" x14ac:dyDescent="0.2">
      <c r="A50" s="123">
        <v>49</v>
      </c>
      <c r="B50" s="123" t="s">
        <v>72</v>
      </c>
      <c r="C50" s="127">
        <v>702</v>
      </c>
      <c r="D50" s="123" t="s">
        <v>53</v>
      </c>
      <c r="E50" s="126">
        <v>53.88</v>
      </c>
      <c r="F50" s="124">
        <f t="shared" si="0"/>
        <v>579.958932</v>
      </c>
      <c r="G50" s="124">
        <v>19.690000000000001</v>
      </c>
      <c r="H50" s="124">
        <v>20.55</v>
      </c>
      <c r="I50" s="124">
        <f t="shared" si="1"/>
        <v>620.19893200000001</v>
      </c>
      <c r="J50" s="124">
        <f t="shared" si="2"/>
        <v>682.21882520000008</v>
      </c>
      <c r="K50" s="125" t="s">
        <v>33</v>
      </c>
    </row>
    <row r="51" spans="1:11" ht="14.1" customHeight="1" x14ac:dyDescent="0.2">
      <c r="A51" s="123">
        <v>50</v>
      </c>
      <c r="B51" s="123" t="s">
        <v>72</v>
      </c>
      <c r="C51" s="127">
        <v>703</v>
      </c>
      <c r="D51" s="123" t="s">
        <v>116</v>
      </c>
      <c r="E51" s="126">
        <v>37.36</v>
      </c>
      <c r="F51" s="124">
        <f t="shared" si="0"/>
        <v>402.13930399999998</v>
      </c>
      <c r="G51" s="124">
        <v>19.37</v>
      </c>
      <c r="H51" s="124">
        <v>20.46</v>
      </c>
      <c r="I51" s="124">
        <f t="shared" si="1"/>
        <v>441.96930399999997</v>
      </c>
      <c r="J51" s="124">
        <f t="shared" si="2"/>
        <v>486.16623440000001</v>
      </c>
      <c r="K51" s="125" t="s">
        <v>109</v>
      </c>
    </row>
    <row r="52" spans="1:11" ht="14.1" customHeight="1" x14ac:dyDescent="0.2">
      <c r="A52" s="123">
        <v>51</v>
      </c>
      <c r="B52" s="123" t="s">
        <v>72</v>
      </c>
      <c r="C52" s="127">
        <v>704</v>
      </c>
      <c r="D52" s="123" t="s">
        <v>116</v>
      </c>
      <c r="E52" s="126">
        <v>37.36</v>
      </c>
      <c r="F52" s="124">
        <f t="shared" si="0"/>
        <v>402.13930399999998</v>
      </c>
      <c r="G52" s="124">
        <v>19.37</v>
      </c>
      <c r="H52" s="124">
        <v>14.53</v>
      </c>
      <c r="I52" s="124">
        <f t="shared" si="1"/>
        <v>436.03930399999996</v>
      </c>
      <c r="J52" s="124">
        <f t="shared" si="2"/>
        <v>479.64323439999998</v>
      </c>
      <c r="K52" s="125" t="s">
        <v>109</v>
      </c>
    </row>
    <row r="53" spans="1:11" x14ac:dyDescent="0.2">
      <c r="A53" s="123">
        <v>52</v>
      </c>
      <c r="B53" s="123" t="s">
        <v>72</v>
      </c>
      <c r="C53" s="127">
        <v>705</v>
      </c>
      <c r="D53" s="123" t="s">
        <v>116</v>
      </c>
      <c r="E53" s="126">
        <v>37.36</v>
      </c>
      <c r="F53" s="124">
        <f t="shared" si="0"/>
        <v>402.13930399999998</v>
      </c>
      <c r="G53" s="124">
        <v>19.37</v>
      </c>
      <c r="H53" s="124">
        <v>14.53</v>
      </c>
      <c r="I53" s="124">
        <f t="shared" si="1"/>
        <v>436.03930399999996</v>
      </c>
      <c r="J53" s="124">
        <f t="shared" si="2"/>
        <v>479.64323439999998</v>
      </c>
      <c r="K53" s="125" t="s">
        <v>33</v>
      </c>
    </row>
    <row r="54" spans="1:11" x14ac:dyDescent="0.2">
      <c r="A54" s="123">
        <v>53</v>
      </c>
      <c r="B54" s="123" t="s">
        <v>72</v>
      </c>
      <c r="C54" s="127">
        <v>706</v>
      </c>
      <c r="D54" s="123" t="s">
        <v>116</v>
      </c>
      <c r="E54" s="126">
        <v>37.36</v>
      </c>
      <c r="F54" s="124">
        <f t="shared" si="0"/>
        <v>402.13930399999998</v>
      </c>
      <c r="G54" s="124">
        <v>19.37</v>
      </c>
      <c r="H54" s="124">
        <v>20.46</v>
      </c>
      <c r="I54" s="124">
        <f t="shared" si="1"/>
        <v>441.96930399999997</v>
      </c>
      <c r="J54" s="124">
        <f t="shared" si="2"/>
        <v>486.16623440000001</v>
      </c>
      <c r="K54" s="125" t="s">
        <v>33</v>
      </c>
    </row>
    <row r="55" spans="1:11" x14ac:dyDescent="0.2">
      <c r="A55" s="123">
        <v>54</v>
      </c>
      <c r="B55" s="123" t="s">
        <v>73</v>
      </c>
      <c r="C55" s="127">
        <v>801</v>
      </c>
      <c r="D55" s="123" t="s">
        <v>53</v>
      </c>
      <c r="E55" s="126">
        <v>53.88</v>
      </c>
      <c r="F55" s="124">
        <f t="shared" si="0"/>
        <v>579.958932</v>
      </c>
      <c r="G55" s="124">
        <v>19.690000000000001</v>
      </c>
      <c r="H55" s="124">
        <v>20.55</v>
      </c>
      <c r="I55" s="124">
        <f t="shared" si="1"/>
        <v>620.19893200000001</v>
      </c>
      <c r="J55" s="124">
        <f t="shared" si="2"/>
        <v>682.21882520000008</v>
      </c>
      <c r="K55" s="125" t="s">
        <v>33</v>
      </c>
    </row>
    <row r="56" spans="1:11" x14ac:dyDescent="0.2">
      <c r="A56" s="123">
        <v>55</v>
      </c>
      <c r="B56" s="123" t="s">
        <v>73</v>
      </c>
      <c r="C56" s="127">
        <v>802</v>
      </c>
      <c r="D56" s="123" t="s">
        <v>53</v>
      </c>
      <c r="E56" s="126">
        <v>53.88</v>
      </c>
      <c r="F56" s="124">
        <f t="shared" si="0"/>
        <v>579.958932</v>
      </c>
      <c r="G56" s="124">
        <v>19.690000000000001</v>
      </c>
      <c r="H56" s="124">
        <v>20.55</v>
      </c>
      <c r="I56" s="124">
        <f t="shared" si="1"/>
        <v>620.19893200000001</v>
      </c>
      <c r="J56" s="124">
        <f t="shared" si="2"/>
        <v>682.21882520000008</v>
      </c>
      <c r="K56" s="125" t="s">
        <v>33</v>
      </c>
    </row>
    <row r="57" spans="1:11" x14ac:dyDescent="0.2">
      <c r="A57" s="123">
        <v>56</v>
      </c>
      <c r="B57" s="123" t="s">
        <v>73</v>
      </c>
      <c r="C57" s="127">
        <v>803</v>
      </c>
      <c r="D57" s="123" t="s">
        <v>116</v>
      </c>
      <c r="E57" s="126">
        <v>37.36</v>
      </c>
      <c r="F57" s="124">
        <f t="shared" si="0"/>
        <v>402.13930399999998</v>
      </c>
      <c r="G57" s="124">
        <v>19.37</v>
      </c>
      <c r="H57" s="124">
        <v>20.46</v>
      </c>
      <c r="I57" s="124">
        <f t="shared" si="1"/>
        <v>441.96930399999997</v>
      </c>
      <c r="J57" s="124">
        <f t="shared" si="2"/>
        <v>486.16623440000001</v>
      </c>
      <c r="K57" s="125" t="s">
        <v>33</v>
      </c>
    </row>
    <row r="58" spans="1:11" x14ac:dyDescent="0.2">
      <c r="A58" s="123">
        <v>57</v>
      </c>
      <c r="B58" s="123" t="s">
        <v>73</v>
      </c>
      <c r="C58" s="127">
        <v>804</v>
      </c>
      <c r="D58" s="123" t="s">
        <v>116</v>
      </c>
      <c r="E58" s="126">
        <v>50.48</v>
      </c>
      <c r="F58" s="124">
        <f t="shared" si="0"/>
        <v>543.361672</v>
      </c>
      <c r="G58" s="124">
        <v>19.37</v>
      </c>
      <c r="H58" s="124">
        <v>14.53</v>
      </c>
      <c r="I58" s="124">
        <f t="shared" si="1"/>
        <v>577.26167199999998</v>
      </c>
      <c r="J58" s="124">
        <f t="shared" si="2"/>
        <v>634.98783920000005</v>
      </c>
      <c r="K58" s="125" t="s">
        <v>33</v>
      </c>
    </row>
    <row r="59" spans="1:11" ht="14.1" customHeight="1" x14ac:dyDescent="0.2">
      <c r="A59" s="123">
        <v>58</v>
      </c>
      <c r="B59" s="123" t="s">
        <v>73</v>
      </c>
      <c r="C59" s="127">
        <v>805</v>
      </c>
      <c r="D59" s="123" t="s">
        <v>117</v>
      </c>
      <c r="E59" s="126">
        <v>0</v>
      </c>
      <c r="F59" s="126">
        <v>0</v>
      </c>
      <c r="G59" s="126">
        <v>0</v>
      </c>
      <c r="H59" s="126">
        <v>0</v>
      </c>
      <c r="I59" s="124">
        <f t="shared" si="1"/>
        <v>0</v>
      </c>
      <c r="J59" s="124">
        <f t="shared" si="2"/>
        <v>0</v>
      </c>
      <c r="K59" s="123" t="s">
        <v>117</v>
      </c>
    </row>
    <row r="60" spans="1:11" ht="14.1" customHeight="1" x14ac:dyDescent="0.2">
      <c r="A60" s="123">
        <v>59</v>
      </c>
      <c r="B60" s="123" t="s">
        <v>73</v>
      </c>
      <c r="C60" s="127">
        <v>806</v>
      </c>
      <c r="D60" s="123" t="s">
        <v>116</v>
      </c>
      <c r="E60" s="126">
        <v>37.36</v>
      </c>
      <c r="F60" s="124">
        <f t="shared" si="0"/>
        <v>402.13930399999998</v>
      </c>
      <c r="G60" s="124">
        <v>19.37</v>
      </c>
      <c r="H60" s="124">
        <v>20.46</v>
      </c>
      <c r="I60" s="124">
        <f t="shared" si="1"/>
        <v>441.96930399999997</v>
      </c>
      <c r="J60" s="124">
        <f t="shared" si="2"/>
        <v>486.16623440000001</v>
      </c>
      <c r="K60" s="125" t="s">
        <v>109</v>
      </c>
    </row>
    <row r="61" spans="1:11" x14ac:dyDescent="0.2">
      <c r="A61" s="123">
        <v>60</v>
      </c>
      <c r="B61" s="123" t="s">
        <v>74</v>
      </c>
      <c r="C61" s="127">
        <v>901</v>
      </c>
      <c r="D61" s="123" t="s">
        <v>53</v>
      </c>
      <c r="E61" s="126">
        <v>53.88</v>
      </c>
      <c r="F61" s="124">
        <f t="shared" si="0"/>
        <v>579.958932</v>
      </c>
      <c r="G61" s="124">
        <v>19.690000000000001</v>
      </c>
      <c r="H61" s="124">
        <v>20.55</v>
      </c>
      <c r="I61" s="124">
        <f t="shared" si="1"/>
        <v>620.19893200000001</v>
      </c>
      <c r="J61" s="124">
        <f t="shared" si="2"/>
        <v>682.21882520000008</v>
      </c>
      <c r="K61" s="125" t="s">
        <v>33</v>
      </c>
    </row>
    <row r="62" spans="1:11" x14ac:dyDescent="0.2">
      <c r="A62" s="123">
        <v>61</v>
      </c>
      <c r="B62" s="123" t="s">
        <v>74</v>
      </c>
      <c r="C62" s="127">
        <v>902</v>
      </c>
      <c r="D62" s="123" t="s">
        <v>53</v>
      </c>
      <c r="E62" s="126">
        <v>53.88</v>
      </c>
      <c r="F62" s="124">
        <f t="shared" si="0"/>
        <v>579.958932</v>
      </c>
      <c r="G62" s="124">
        <v>19.690000000000001</v>
      </c>
      <c r="H62" s="124">
        <v>20.55</v>
      </c>
      <c r="I62" s="124">
        <f t="shared" si="1"/>
        <v>620.19893200000001</v>
      </c>
      <c r="J62" s="124">
        <f t="shared" si="2"/>
        <v>682.21882520000008</v>
      </c>
      <c r="K62" s="125" t="s">
        <v>33</v>
      </c>
    </row>
    <row r="63" spans="1:11" x14ac:dyDescent="0.2">
      <c r="A63" s="123">
        <v>62</v>
      </c>
      <c r="B63" s="123" t="s">
        <v>74</v>
      </c>
      <c r="C63" s="127">
        <v>903</v>
      </c>
      <c r="D63" s="123" t="s">
        <v>116</v>
      </c>
      <c r="E63" s="126">
        <v>37.36</v>
      </c>
      <c r="F63" s="124">
        <f t="shared" si="0"/>
        <v>402.13930399999998</v>
      </c>
      <c r="G63" s="124">
        <v>19.37</v>
      </c>
      <c r="H63" s="124">
        <v>20.46</v>
      </c>
      <c r="I63" s="124">
        <f t="shared" si="1"/>
        <v>441.96930399999997</v>
      </c>
      <c r="J63" s="124">
        <f t="shared" si="2"/>
        <v>486.16623440000001</v>
      </c>
      <c r="K63" s="125" t="s">
        <v>33</v>
      </c>
    </row>
    <row r="64" spans="1:11" x14ac:dyDescent="0.2">
      <c r="A64" s="123">
        <v>63</v>
      </c>
      <c r="B64" s="123" t="s">
        <v>74</v>
      </c>
      <c r="C64" s="127">
        <v>904</v>
      </c>
      <c r="D64" s="123" t="s">
        <v>116</v>
      </c>
      <c r="E64" s="126">
        <v>37.36</v>
      </c>
      <c r="F64" s="124">
        <f t="shared" si="0"/>
        <v>402.13930399999998</v>
      </c>
      <c r="G64" s="124">
        <v>19.37</v>
      </c>
      <c r="H64" s="124">
        <v>14.53</v>
      </c>
      <c r="I64" s="124">
        <f t="shared" si="1"/>
        <v>436.03930399999996</v>
      </c>
      <c r="J64" s="124">
        <f t="shared" si="2"/>
        <v>479.64323439999998</v>
      </c>
      <c r="K64" s="125" t="s">
        <v>33</v>
      </c>
    </row>
    <row r="65" spans="1:11" x14ac:dyDescent="0.2">
      <c r="A65" s="123">
        <v>64</v>
      </c>
      <c r="B65" s="123" t="s">
        <v>74</v>
      </c>
      <c r="C65" s="127">
        <v>905</v>
      </c>
      <c r="D65" s="123" t="s">
        <v>116</v>
      </c>
      <c r="E65" s="126">
        <v>37.36</v>
      </c>
      <c r="F65" s="124">
        <f t="shared" si="0"/>
        <v>402.13930399999998</v>
      </c>
      <c r="G65" s="124">
        <v>19.37</v>
      </c>
      <c r="H65" s="124">
        <v>14.53</v>
      </c>
      <c r="I65" s="124">
        <f t="shared" si="1"/>
        <v>436.03930399999996</v>
      </c>
      <c r="J65" s="124">
        <f t="shared" si="2"/>
        <v>479.64323439999998</v>
      </c>
      <c r="K65" s="125" t="s">
        <v>33</v>
      </c>
    </row>
    <row r="66" spans="1:11" x14ac:dyDescent="0.2">
      <c r="A66" s="123">
        <v>65</v>
      </c>
      <c r="B66" s="123" t="s">
        <v>74</v>
      </c>
      <c r="C66" s="127">
        <v>906</v>
      </c>
      <c r="D66" s="123" t="s">
        <v>116</v>
      </c>
      <c r="E66" s="126">
        <v>37.36</v>
      </c>
      <c r="F66" s="124">
        <f t="shared" si="0"/>
        <v>402.13930399999998</v>
      </c>
      <c r="G66" s="124">
        <v>19.37</v>
      </c>
      <c r="H66" s="124">
        <v>20.46</v>
      </c>
      <c r="I66" s="124">
        <f t="shared" si="1"/>
        <v>441.96930399999997</v>
      </c>
      <c r="J66" s="124">
        <f t="shared" si="2"/>
        <v>486.16623440000001</v>
      </c>
      <c r="K66" s="125" t="s">
        <v>33</v>
      </c>
    </row>
    <row r="67" spans="1:11" x14ac:dyDescent="0.2">
      <c r="A67" s="123">
        <v>66</v>
      </c>
      <c r="B67" s="123" t="s">
        <v>75</v>
      </c>
      <c r="C67" s="127">
        <v>1001</v>
      </c>
      <c r="D67" s="123" t="s">
        <v>53</v>
      </c>
      <c r="E67" s="126">
        <v>53.88</v>
      </c>
      <c r="F67" s="124">
        <f t="shared" si="0"/>
        <v>579.958932</v>
      </c>
      <c r="G67" s="124">
        <v>19.690000000000001</v>
      </c>
      <c r="H67" s="124">
        <v>20.55</v>
      </c>
      <c r="I67" s="124">
        <f t="shared" ref="I67:I102" si="3">+F67+G67+H67</f>
        <v>620.19893200000001</v>
      </c>
      <c r="J67" s="124">
        <f t="shared" si="2"/>
        <v>682.21882520000008</v>
      </c>
      <c r="K67" s="125" t="s">
        <v>33</v>
      </c>
    </row>
    <row r="68" spans="1:11" x14ac:dyDescent="0.2">
      <c r="A68" s="123">
        <v>67</v>
      </c>
      <c r="B68" s="123" t="s">
        <v>75</v>
      </c>
      <c r="C68" s="127">
        <v>1002</v>
      </c>
      <c r="D68" s="123" t="s">
        <v>53</v>
      </c>
      <c r="E68" s="126">
        <v>53.88</v>
      </c>
      <c r="F68" s="124">
        <f t="shared" si="0"/>
        <v>579.958932</v>
      </c>
      <c r="G68" s="124">
        <v>19.690000000000001</v>
      </c>
      <c r="H68" s="124">
        <v>20.55</v>
      </c>
      <c r="I68" s="124">
        <f t="shared" si="3"/>
        <v>620.19893200000001</v>
      </c>
      <c r="J68" s="124">
        <f t="shared" si="2"/>
        <v>682.21882520000008</v>
      </c>
      <c r="K68" s="125" t="s">
        <v>33</v>
      </c>
    </row>
    <row r="69" spans="1:11" x14ac:dyDescent="0.2">
      <c r="A69" s="123">
        <v>68</v>
      </c>
      <c r="B69" s="123" t="s">
        <v>75</v>
      </c>
      <c r="C69" s="127">
        <v>1003</v>
      </c>
      <c r="D69" s="123" t="s">
        <v>116</v>
      </c>
      <c r="E69" s="126">
        <v>37.36</v>
      </c>
      <c r="F69" s="124">
        <f t="shared" si="0"/>
        <v>402.13930399999998</v>
      </c>
      <c r="G69" s="124">
        <v>19.37</v>
      </c>
      <c r="H69" s="124">
        <v>20.46</v>
      </c>
      <c r="I69" s="124">
        <f t="shared" si="3"/>
        <v>441.96930399999997</v>
      </c>
      <c r="J69" s="124">
        <f t="shared" si="2"/>
        <v>486.16623440000001</v>
      </c>
      <c r="K69" s="125" t="s">
        <v>33</v>
      </c>
    </row>
    <row r="70" spans="1:11" x14ac:dyDescent="0.2">
      <c r="A70" s="123">
        <v>69</v>
      </c>
      <c r="B70" s="123" t="s">
        <v>75</v>
      </c>
      <c r="C70" s="127">
        <v>1004</v>
      </c>
      <c r="D70" s="123" t="s">
        <v>116</v>
      </c>
      <c r="E70" s="126">
        <v>37.36</v>
      </c>
      <c r="F70" s="124">
        <f t="shared" si="0"/>
        <v>402.13930399999998</v>
      </c>
      <c r="G70" s="124">
        <v>19.37</v>
      </c>
      <c r="H70" s="124">
        <v>14.53</v>
      </c>
      <c r="I70" s="124">
        <f t="shared" si="3"/>
        <v>436.03930399999996</v>
      </c>
      <c r="J70" s="124">
        <f t="shared" si="2"/>
        <v>479.64323439999998</v>
      </c>
      <c r="K70" s="125" t="s">
        <v>33</v>
      </c>
    </row>
    <row r="71" spans="1:11" x14ac:dyDescent="0.2">
      <c r="A71" s="123">
        <v>70</v>
      </c>
      <c r="B71" s="123" t="s">
        <v>75</v>
      </c>
      <c r="C71" s="127">
        <v>1005</v>
      </c>
      <c r="D71" s="123" t="s">
        <v>116</v>
      </c>
      <c r="E71" s="126">
        <v>37.36</v>
      </c>
      <c r="F71" s="124">
        <f t="shared" ref="F71:F102" si="4">+E71*10.7639</f>
        <v>402.13930399999998</v>
      </c>
      <c r="G71" s="124">
        <v>19.37</v>
      </c>
      <c r="H71" s="124">
        <v>14.53</v>
      </c>
      <c r="I71" s="124">
        <f t="shared" si="3"/>
        <v>436.03930399999996</v>
      </c>
      <c r="J71" s="124">
        <f t="shared" ref="J71:J102" si="5">I71*1.1</f>
        <v>479.64323439999998</v>
      </c>
      <c r="K71" s="125" t="s">
        <v>33</v>
      </c>
    </row>
    <row r="72" spans="1:11" x14ac:dyDescent="0.2">
      <c r="A72" s="123">
        <v>71</v>
      </c>
      <c r="B72" s="123" t="s">
        <v>75</v>
      </c>
      <c r="C72" s="127">
        <v>1006</v>
      </c>
      <c r="D72" s="123" t="s">
        <v>116</v>
      </c>
      <c r="E72" s="126">
        <v>37.36</v>
      </c>
      <c r="F72" s="124">
        <f t="shared" si="4"/>
        <v>402.13930399999998</v>
      </c>
      <c r="G72" s="124">
        <v>19.37</v>
      </c>
      <c r="H72" s="124">
        <v>20.46</v>
      </c>
      <c r="I72" s="124">
        <f t="shared" si="3"/>
        <v>441.96930399999997</v>
      </c>
      <c r="J72" s="124">
        <f t="shared" si="5"/>
        <v>486.16623440000001</v>
      </c>
      <c r="K72" s="125" t="s">
        <v>33</v>
      </c>
    </row>
    <row r="73" spans="1:11" ht="14.1" customHeight="1" x14ac:dyDescent="0.2">
      <c r="A73" s="123">
        <v>72</v>
      </c>
      <c r="B73" s="123" t="s">
        <v>76</v>
      </c>
      <c r="C73" s="127">
        <v>1101</v>
      </c>
      <c r="D73" s="123" t="s">
        <v>53</v>
      </c>
      <c r="E73" s="126">
        <v>53.88</v>
      </c>
      <c r="F73" s="124">
        <f t="shared" si="4"/>
        <v>579.958932</v>
      </c>
      <c r="G73" s="124">
        <v>19.690000000000001</v>
      </c>
      <c r="H73" s="124">
        <v>20.55</v>
      </c>
      <c r="I73" s="124">
        <f t="shared" si="3"/>
        <v>620.19893200000001</v>
      </c>
      <c r="J73" s="124">
        <f t="shared" si="5"/>
        <v>682.21882520000008</v>
      </c>
      <c r="K73" s="125" t="s">
        <v>109</v>
      </c>
    </row>
    <row r="74" spans="1:11" x14ac:dyDescent="0.2">
      <c r="A74" s="123">
        <v>73</v>
      </c>
      <c r="B74" s="123" t="s">
        <v>76</v>
      </c>
      <c r="C74" s="127">
        <v>1102</v>
      </c>
      <c r="D74" s="123" t="s">
        <v>53</v>
      </c>
      <c r="E74" s="126">
        <v>53.88</v>
      </c>
      <c r="F74" s="124">
        <f t="shared" si="4"/>
        <v>579.958932</v>
      </c>
      <c r="G74" s="124">
        <v>19.690000000000001</v>
      </c>
      <c r="H74" s="124">
        <v>20.55</v>
      </c>
      <c r="I74" s="124">
        <f t="shared" si="3"/>
        <v>620.19893200000001</v>
      </c>
      <c r="J74" s="124">
        <f t="shared" si="5"/>
        <v>682.21882520000008</v>
      </c>
      <c r="K74" s="125" t="s">
        <v>33</v>
      </c>
    </row>
    <row r="75" spans="1:11" x14ac:dyDescent="0.2">
      <c r="A75" s="123">
        <v>74</v>
      </c>
      <c r="B75" s="123" t="s">
        <v>76</v>
      </c>
      <c r="C75" s="127">
        <v>1103</v>
      </c>
      <c r="D75" s="123" t="s">
        <v>116</v>
      </c>
      <c r="E75" s="126">
        <v>37.36</v>
      </c>
      <c r="F75" s="124">
        <f t="shared" si="4"/>
        <v>402.13930399999998</v>
      </c>
      <c r="G75" s="124">
        <v>19.37</v>
      </c>
      <c r="H75" s="124">
        <v>20.46</v>
      </c>
      <c r="I75" s="124">
        <f t="shared" si="3"/>
        <v>441.96930399999997</v>
      </c>
      <c r="J75" s="124">
        <f t="shared" si="5"/>
        <v>486.16623440000001</v>
      </c>
      <c r="K75" s="125" t="s">
        <v>33</v>
      </c>
    </row>
    <row r="76" spans="1:11" x14ac:dyDescent="0.2">
      <c r="A76" s="123">
        <v>75</v>
      </c>
      <c r="B76" s="123" t="s">
        <v>76</v>
      </c>
      <c r="C76" s="127">
        <v>1104</v>
      </c>
      <c r="D76" s="123" t="s">
        <v>116</v>
      </c>
      <c r="E76" s="126">
        <v>37.36</v>
      </c>
      <c r="F76" s="124">
        <f t="shared" si="4"/>
        <v>402.13930399999998</v>
      </c>
      <c r="G76" s="124">
        <v>19.37</v>
      </c>
      <c r="H76" s="124">
        <v>14.53</v>
      </c>
      <c r="I76" s="124">
        <f t="shared" si="3"/>
        <v>436.03930399999996</v>
      </c>
      <c r="J76" s="124">
        <f t="shared" si="5"/>
        <v>479.64323439999998</v>
      </c>
      <c r="K76" s="125" t="s">
        <v>33</v>
      </c>
    </row>
    <row r="77" spans="1:11" x14ac:dyDescent="0.2">
      <c r="A77" s="123">
        <v>76</v>
      </c>
      <c r="B77" s="123" t="s">
        <v>76</v>
      </c>
      <c r="C77" s="127">
        <v>1105</v>
      </c>
      <c r="D77" s="123" t="s">
        <v>116</v>
      </c>
      <c r="E77" s="126">
        <v>37.36</v>
      </c>
      <c r="F77" s="124">
        <f t="shared" si="4"/>
        <v>402.13930399999998</v>
      </c>
      <c r="G77" s="124">
        <v>19.37</v>
      </c>
      <c r="H77" s="124">
        <v>14.53</v>
      </c>
      <c r="I77" s="124">
        <f t="shared" si="3"/>
        <v>436.03930399999996</v>
      </c>
      <c r="J77" s="124">
        <f t="shared" si="5"/>
        <v>479.64323439999998</v>
      </c>
      <c r="K77" s="125" t="s">
        <v>33</v>
      </c>
    </row>
    <row r="78" spans="1:11" x14ac:dyDescent="0.2">
      <c r="A78" s="123">
        <v>77</v>
      </c>
      <c r="B78" s="123" t="s">
        <v>76</v>
      </c>
      <c r="C78" s="127">
        <v>1106</v>
      </c>
      <c r="D78" s="123" t="s">
        <v>116</v>
      </c>
      <c r="E78" s="126">
        <v>37.36</v>
      </c>
      <c r="F78" s="124">
        <f t="shared" si="4"/>
        <v>402.13930399999998</v>
      </c>
      <c r="G78" s="124">
        <v>19.37</v>
      </c>
      <c r="H78" s="124">
        <v>20.46</v>
      </c>
      <c r="I78" s="124">
        <f t="shared" si="3"/>
        <v>441.96930399999997</v>
      </c>
      <c r="J78" s="124">
        <f t="shared" si="5"/>
        <v>486.16623440000001</v>
      </c>
      <c r="K78" s="125" t="s">
        <v>33</v>
      </c>
    </row>
    <row r="79" spans="1:11" x14ac:dyDescent="0.2">
      <c r="A79" s="123">
        <v>78</v>
      </c>
      <c r="B79" s="123" t="s">
        <v>80</v>
      </c>
      <c r="C79" s="127">
        <v>1201</v>
      </c>
      <c r="D79" s="123" t="s">
        <v>53</v>
      </c>
      <c r="E79" s="126">
        <v>53.88</v>
      </c>
      <c r="F79" s="124">
        <f t="shared" si="4"/>
        <v>579.958932</v>
      </c>
      <c r="G79" s="124">
        <v>19.690000000000001</v>
      </c>
      <c r="H79" s="124">
        <v>20.55</v>
      </c>
      <c r="I79" s="124">
        <f t="shared" si="3"/>
        <v>620.19893200000001</v>
      </c>
      <c r="J79" s="124">
        <f t="shared" si="5"/>
        <v>682.21882520000008</v>
      </c>
      <c r="K79" s="125" t="s">
        <v>33</v>
      </c>
    </row>
    <row r="80" spans="1:11" x14ac:dyDescent="0.2">
      <c r="A80" s="123">
        <v>79</v>
      </c>
      <c r="B80" s="123" t="s">
        <v>80</v>
      </c>
      <c r="C80" s="127">
        <v>1202</v>
      </c>
      <c r="D80" s="123" t="s">
        <v>53</v>
      </c>
      <c r="E80" s="126">
        <v>53.88</v>
      </c>
      <c r="F80" s="124">
        <f t="shared" si="4"/>
        <v>579.958932</v>
      </c>
      <c r="G80" s="124">
        <v>19.690000000000001</v>
      </c>
      <c r="H80" s="124">
        <v>20.55</v>
      </c>
      <c r="I80" s="124">
        <f t="shared" si="3"/>
        <v>620.19893200000001</v>
      </c>
      <c r="J80" s="124">
        <f t="shared" si="5"/>
        <v>682.21882520000008</v>
      </c>
      <c r="K80" s="125" t="s">
        <v>33</v>
      </c>
    </row>
    <row r="81" spans="1:11" ht="14.1" customHeight="1" x14ac:dyDescent="0.2">
      <c r="A81" s="123">
        <v>80</v>
      </c>
      <c r="B81" s="123" t="s">
        <v>80</v>
      </c>
      <c r="C81" s="127">
        <v>1203</v>
      </c>
      <c r="D81" s="123" t="s">
        <v>116</v>
      </c>
      <c r="E81" s="126">
        <v>37.36</v>
      </c>
      <c r="F81" s="124">
        <f t="shared" si="4"/>
        <v>402.13930399999998</v>
      </c>
      <c r="G81" s="124">
        <v>19.37</v>
      </c>
      <c r="H81" s="124">
        <v>20.46</v>
      </c>
      <c r="I81" s="124">
        <f t="shared" si="3"/>
        <v>441.96930399999997</v>
      </c>
      <c r="J81" s="124">
        <f t="shared" si="5"/>
        <v>486.16623440000001</v>
      </c>
      <c r="K81" s="125" t="s">
        <v>109</v>
      </c>
    </row>
    <row r="82" spans="1:11" ht="14.1" customHeight="1" x14ac:dyDescent="0.2">
      <c r="A82" s="123">
        <v>81</v>
      </c>
      <c r="B82" s="123" t="s">
        <v>80</v>
      </c>
      <c r="C82" s="127">
        <v>1204</v>
      </c>
      <c r="D82" s="123" t="s">
        <v>116</v>
      </c>
      <c r="E82" s="126">
        <v>37.36</v>
      </c>
      <c r="F82" s="124">
        <f t="shared" si="4"/>
        <v>402.13930399999998</v>
      </c>
      <c r="G82" s="124">
        <v>19.37</v>
      </c>
      <c r="H82" s="124">
        <v>14.53</v>
      </c>
      <c r="I82" s="124">
        <f t="shared" si="3"/>
        <v>436.03930399999996</v>
      </c>
      <c r="J82" s="124">
        <f t="shared" si="5"/>
        <v>479.64323439999998</v>
      </c>
      <c r="K82" s="125" t="s">
        <v>109</v>
      </c>
    </row>
    <row r="83" spans="1:11" x14ac:dyDescent="0.2">
      <c r="A83" s="123">
        <v>82</v>
      </c>
      <c r="B83" s="123" t="s">
        <v>80</v>
      </c>
      <c r="C83" s="127">
        <v>1205</v>
      </c>
      <c r="D83" s="123" t="s">
        <v>116</v>
      </c>
      <c r="E83" s="126">
        <v>37.36</v>
      </c>
      <c r="F83" s="124">
        <f t="shared" si="4"/>
        <v>402.13930399999998</v>
      </c>
      <c r="G83" s="124">
        <v>19.37</v>
      </c>
      <c r="H83" s="124">
        <v>14.53</v>
      </c>
      <c r="I83" s="124">
        <f t="shared" si="3"/>
        <v>436.03930399999996</v>
      </c>
      <c r="J83" s="124">
        <f t="shared" si="5"/>
        <v>479.64323439999998</v>
      </c>
      <c r="K83" s="125" t="s">
        <v>33</v>
      </c>
    </row>
    <row r="84" spans="1:11" x14ac:dyDescent="0.2">
      <c r="A84" s="123">
        <v>83</v>
      </c>
      <c r="B84" s="123" t="s">
        <v>80</v>
      </c>
      <c r="C84" s="127">
        <v>1206</v>
      </c>
      <c r="D84" s="123" t="s">
        <v>116</v>
      </c>
      <c r="E84" s="126">
        <v>37.36</v>
      </c>
      <c r="F84" s="124">
        <f t="shared" si="4"/>
        <v>402.13930399999998</v>
      </c>
      <c r="G84" s="124">
        <v>19.37</v>
      </c>
      <c r="H84" s="124">
        <v>20.46</v>
      </c>
      <c r="I84" s="124">
        <f t="shared" si="3"/>
        <v>441.96930399999997</v>
      </c>
      <c r="J84" s="124">
        <f t="shared" si="5"/>
        <v>486.16623440000001</v>
      </c>
      <c r="K84" s="125" t="s">
        <v>33</v>
      </c>
    </row>
    <row r="85" spans="1:11" ht="14.1" customHeight="1" x14ac:dyDescent="0.2">
      <c r="A85" s="123">
        <v>84</v>
      </c>
      <c r="B85" s="123" t="s">
        <v>81</v>
      </c>
      <c r="C85" s="127">
        <v>1301</v>
      </c>
      <c r="D85" s="123" t="s">
        <v>53</v>
      </c>
      <c r="E85" s="126">
        <v>53.88</v>
      </c>
      <c r="F85" s="124">
        <f t="shared" si="4"/>
        <v>579.958932</v>
      </c>
      <c r="G85" s="124">
        <v>19.690000000000001</v>
      </c>
      <c r="H85" s="124">
        <v>20.55</v>
      </c>
      <c r="I85" s="124">
        <f t="shared" si="3"/>
        <v>620.19893200000001</v>
      </c>
      <c r="J85" s="124">
        <f t="shared" si="5"/>
        <v>682.21882520000008</v>
      </c>
      <c r="K85" s="125" t="s">
        <v>109</v>
      </c>
    </row>
    <row r="86" spans="1:11" ht="14.1" customHeight="1" x14ac:dyDescent="0.2">
      <c r="A86" s="123">
        <v>85</v>
      </c>
      <c r="B86" s="123" t="s">
        <v>81</v>
      </c>
      <c r="C86" s="127">
        <v>1302</v>
      </c>
      <c r="D86" s="123" t="s">
        <v>53</v>
      </c>
      <c r="E86" s="126">
        <v>53.88</v>
      </c>
      <c r="F86" s="124">
        <f t="shared" si="4"/>
        <v>579.958932</v>
      </c>
      <c r="G86" s="124">
        <v>19.690000000000001</v>
      </c>
      <c r="H86" s="124">
        <v>20.55</v>
      </c>
      <c r="I86" s="124">
        <f t="shared" si="3"/>
        <v>620.19893200000001</v>
      </c>
      <c r="J86" s="124">
        <f t="shared" si="5"/>
        <v>682.21882520000008</v>
      </c>
      <c r="K86" s="125" t="s">
        <v>109</v>
      </c>
    </row>
    <row r="87" spans="1:11" x14ac:dyDescent="0.2">
      <c r="A87" s="123">
        <v>86</v>
      </c>
      <c r="B87" s="123" t="s">
        <v>81</v>
      </c>
      <c r="C87" s="127">
        <v>1303</v>
      </c>
      <c r="D87" s="123" t="s">
        <v>116</v>
      </c>
      <c r="E87" s="126">
        <v>37.36</v>
      </c>
      <c r="F87" s="124">
        <f t="shared" si="4"/>
        <v>402.13930399999998</v>
      </c>
      <c r="G87" s="124">
        <v>19.37</v>
      </c>
      <c r="H87" s="124">
        <v>20.46</v>
      </c>
      <c r="I87" s="124">
        <f t="shared" si="3"/>
        <v>441.96930399999997</v>
      </c>
      <c r="J87" s="124">
        <f t="shared" si="5"/>
        <v>486.16623440000001</v>
      </c>
      <c r="K87" s="125" t="s">
        <v>33</v>
      </c>
    </row>
    <row r="88" spans="1:11" x14ac:dyDescent="0.2">
      <c r="A88" s="123">
        <v>87</v>
      </c>
      <c r="B88" s="123" t="s">
        <v>81</v>
      </c>
      <c r="C88" s="127">
        <v>1304</v>
      </c>
      <c r="D88" s="123" t="s">
        <v>116</v>
      </c>
      <c r="E88" s="126">
        <v>50.48</v>
      </c>
      <c r="F88" s="124">
        <f t="shared" si="4"/>
        <v>543.361672</v>
      </c>
      <c r="G88" s="124">
        <v>19.37</v>
      </c>
      <c r="H88" s="124">
        <v>14.53</v>
      </c>
      <c r="I88" s="124">
        <f t="shared" si="3"/>
        <v>577.26167199999998</v>
      </c>
      <c r="J88" s="124">
        <f t="shared" si="5"/>
        <v>634.98783920000005</v>
      </c>
      <c r="K88" s="125" t="s">
        <v>33</v>
      </c>
    </row>
    <row r="89" spans="1:11" ht="14.1" customHeight="1" x14ac:dyDescent="0.2">
      <c r="A89" s="123">
        <v>88</v>
      </c>
      <c r="B89" s="123" t="s">
        <v>81</v>
      </c>
      <c r="C89" s="127">
        <v>1305</v>
      </c>
      <c r="D89" s="123" t="s">
        <v>117</v>
      </c>
      <c r="E89" s="126">
        <v>0</v>
      </c>
      <c r="F89" s="126">
        <v>0</v>
      </c>
      <c r="G89" s="126">
        <v>0</v>
      </c>
      <c r="H89" s="126">
        <v>0</v>
      </c>
      <c r="I89" s="124">
        <f t="shared" si="3"/>
        <v>0</v>
      </c>
      <c r="J89" s="124">
        <f t="shared" si="5"/>
        <v>0</v>
      </c>
      <c r="K89" s="123" t="s">
        <v>117</v>
      </c>
    </row>
    <row r="90" spans="1:11" x14ac:dyDescent="0.2">
      <c r="A90" s="123">
        <v>89</v>
      </c>
      <c r="B90" s="123" t="s">
        <v>81</v>
      </c>
      <c r="C90" s="127">
        <v>1306</v>
      </c>
      <c r="D90" s="123" t="s">
        <v>116</v>
      </c>
      <c r="E90" s="126">
        <v>37.36</v>
      </c>
      <c r="F90" s="124">
        <f t="shared" si="4"/>
        <v>402.13930399999998</v>
      </c>
      <c r="G90" s="124">
        <v>19.37</v>
      </c>
      <c r="H90" s="124">
        <v>20.46</v>
      </c>
      <c r="I90" s="124">
        <f t="shared" si="3"/>
        <v>441.96930399999997</v>
      </c>
      <c r="J90" s="124">
        <f t="shared" si="5"/>
        <v>486.16623440000001</v>
      </c>
      <c r="K90" s="125" t="s">
        <v>33</v>
      </c>
    </row>
    <row r="91" spans="1:11" ht="14.1" customHeight="1" x14ac:dyDescent="0.2">
      <c r="A91" s="123">
        <v>90</v>
      </c>
      <c r="B91" s="123" t="s">
        <v>82</v>
      </c>
      <c r="C91" s="127">
        <v>1401</v>
      </c>
      <c r="D91" s="123" t="s">
        <v>53</v>
      </c>
      <c r="E91" s="126">
        <v>53.88</v>
      </c>
      <c r="F91" s="124">
        <f t="shared" si="4"/>
        <v>579.958932</v>
      </c>
      <c r="G91" s="124">
        <v>19.690000000000001</v>
      </c>
      <c r="H91" s="124">
        <v>20.55</v>
      </c>
      <c r="I91" s="124">
        <f t="shared" si="3"/>
        <v>620.19893200000001</v>
      </c>
      <c r="J91" s="124">
        <f t="shared" si="5"/>
        <v>682.21882520000008</v>
      </c>
      <c r="K91" s="125" t="s">
        <v>109</v>
      </c>
    </row>
    <row r="92" spans="1:11" ht="14.1" customHeight="1" x14ac:dyDescent="0.2">
      <c r="A92" s="123">
        <v>91</v>
      </c>
      <c r="B92" s="123" t="s">
        <v>82</v>
      </c>
      <c r="C92" s="127">
        <v>1402</v>
      </c>
      <c r="D92" s="123" t="s">
        <v>53</v>
      </c>
      <c r="E92" s="126">
        <v>53.88</v>
      </c>
      <c r="F92" s="124">
        <f t="shared" si="4"/>
        <v>579.958932</v>
      </c>
      <c r="G92" s="124">
        <v>19.690000000000001</v>
      </c>
      <c r="H92" s="124">
        <v>20.55</v>
      </c>
      <c r="I92" s="124">
        <f t="shared" si="3"/>
        <v>620.19893200000001</v>
      </c>
      <c r="J92" s="124">
        <f t="shared" si="5"/>
        <v>682.21882520000008</v>
      </c>
      <c r="K92" s="125" t="s">
        <v>109</v>
      </c>
    </row>
    <row r="93" spans="1:11" x14ac:dyDescent="0.2">
      <c r="A93" s="123">
        <v>92</v>
      </c>
      <c r="B93" s="123" t="s">
        <v>82</v>
      </c>
      <c r="C93" s="127">
        <v>1403</v>
      </c>
      <c r="D93" s="123" t="s">
        <v>116</v>
      </c>
      <c r="E93" s="126">
        <v>37.36</v>
      </c>
      <c r="F93" s="124">
        <f t="shared" si="4"/>
        <v>402.13930399999998</v>
      </c>
      <c r="G93" s="124">
        <v>19.37</v>
      </c>
      <c r="H93" s="124">
        <v>20.46</v>
      </c>
      <c r="I93" s="124">
        <f t="shared" si="3"/>
        <v>441.96930399999997</v>
      </c>
      <c r="J93" s="124">
        <f t="shared" si="5"/>
        <v>486.16623440000001</v>
      </c>
      <c r="K93" s="125" t="s">
        <v>33</v>
      </c>
    </row>
    <row r="94" spans="1:11" ht="14.1" customHeight="1" x14ac:dyDescent="0.2">
      <c r="A94" s="123">
        <v>93</v>
      </c>
      <c r="B94" s="123" t="s">
        <v>82</v>
      </c>
      <c r="C94" s="127">
        <v>1404</v>
      </c>
      <c r="D94" s="123" t="s">
        <v>116</v>
      </c>
      <c r="E94" s="126">
        <v>37.36</v>
      </c>
      <c r="F94" s="124">
        <f t="shared" si="4"/>
        <v>402.13930399999998</v>
      </c>
      <c r="G94" s="124">
        <v>19.37</v>
      </c>
      <c r="H94" s="124">
        <v>14.53</v>
      </c>
      <c r="I94" s="124">
        <f t="shared" si="3"/>
        <v>436.03930399999996</v>
      </c>
      <c r="J94" s="124">
        <f t="shared" si="5"/>
        <v>479.64323439999998</v>
      </c>
      <c r="K94" s="125" t="s">
        <v>109</v>
      </c>
    </row>
    <row r="95" spans="1:11" x14ac:dyDescent="0.2">
      <c r="A95" s="123">
        <v>94</v>
      </c>
      <c r="B95" s="123" t="s">
        <v>82</v>
      </c>
      <c r="C95" s="127">
        <v>1405</v>
      </c>
      <c r="D95" s="123" t="s">
        <v>116</v>
      </c>
      <c r="E95" s="126">
        <v>37.36</v>
      </c>
      <c r="F95" s="124">
        <f t="shared" si="4"/>
        <v>402.13930399999998</v>
      </c>
      <c r="G95" s="124">
        <v>19.37</v>
      </c>
      <c r="H95" s="124">
        <v>14.53</v>
      </c>
      <c r="I95" s="124">
        <f t="shared" si="3"/>
        <v>436.03930399999996</v>
      </c>
      <c r="J95" s="124">
        <f t="shared" si="5"/>
        <v>479.64323439999998</v>
      </c>
      <c r="K95" s="125" t="s">
        <v>33</v>
      </c>
    </row>
    <row r="96" spans="1:11" x14ac:dyDescent="0.2">
      <c r="A96" s="123">
        <v>95</v>
      </c>
      <c r="B96" s="123" t="s">
        <v>82</v>
      </c>
      <c r="C96" s="127">
        <v>1406</v>
      </c>
      <c r="D96" s="123" t="s">
        <v>116</v>
      </c>
      <c r="E96" s="126">
        <v>37.36</v>
      </c>
      <c r="F96" s="124">
        <f t="shared" si="4"/>
        <v>402.13930399999998</v>
      </c>
      <c r="G96" s="124">
        <v>19.37</v>
      </c>
      <c r="H96" s="124">
        <v>20.46</v>
      </c>
      <c r="I96" s="124">
        <f t="shared" si="3"/>
        <v>441.96930399999997</v>
      </c>
      <c r="J96" s="124">
        <f t="shared" si="5"/>
        <v>486.16623440000001</v>
      </c>
      <c r="K96" s="125" t="s">
        <v>33</v>
      </c>
    </row>
    <row r="97" spans="1:11" x14ac:dyDescent="0.2">
      <c r="A97" s="123">
        <v>96</v>
      </c>
      <c r="B97" s="123" t="s">
        <v>83</v>
      </c>
      <c r="C97" s="127">
        <v>1501</v>
      </c>
      <c r="D97" s="123" t="s">
        <v>53</v>
      </c>
      <c r="E97" s="126">
        <v>53.88</v>
      </c>
      <c r="F97" s="124">
        <f t="shared" si="4"/>
        <v>579.958932</v>
      </c>
      <c r="G97" s="124">
        <v>19.690000000000001</v>
      </c>
      <c r="H97" s="124">
        <v>20.55</v>
      </c>
      <c r="I97" s="124">
        <f t="shared" si="3"/>
        <v>620.19893200000001</v>
      </c>
      <c r="J97" s="124">
        <f t="shared" si="5"/>
        <v>682.21882520000008</v>
      </c>
      <c r="K97" s="125" t="s">
        <v>33</v>
      </c>
    </row>
    <row r="98" spans="1:11" x14ac:dyDescent="0.2">
      <c r="A98" s="123">
        <v>97</v>
      </c>
      <c r="B98" s="123" t="s">
        <v>83</v>
      </c>
      <c r="C98" s="127">
        <v>1502</v>
      </c>
      <c r="D98" s="123" t="s">
        <v>53</v>
      </c>
      <c r="E98" s="126">
        <v>53.88</v>
      </c>
      <c r="F98" s="124">
        <f t="shared" si="4"/>
        <v>579.958932</v>
      </c>
      <c r="G98" s="124">
        <v>19.690000000000001</v>
      </c>
      <c r="H98" s="124">
        <v>20.55</v>
      </c>
      <c r="I98" s="124">
        <f t="shared" si="3"/>
        <v>620.19893200000001</v>
      </c>
      <c r="J98" s="124">
        <f t="shared" si="5"/>
        <v>682.21882520000008</v>
      </c>
      <c r="K98" s="125" t="s">
        <v>33</v>
      </c>
    </row>
    <row r="99" spans="1:11" x14ac:dyDescent="0.2">
      <c r="A99" s="123">
        <v>98</v>
      </c>
      <c r="B99" s="123" t="s">
        <v>83</v>
      </c>
      <c r="C99" s="127">
        <v>1503</v>
      </c>
      <c r="D99" s="123" t="s">
        <v>116</v>
      </c>
      <c r="E99" s="126">
        <v>37.36</v>
      </c>
      <c r="F99" s="124">
        <f t="shared" si="4"/>
        <v>402.13930399999998</v>
      </c>
      <c r="G99" s="124">
        <v>19.37</v>
      </c>
      <c r="H99" s="124">
        <v>20.46</v>
      </c>
      <c r="I99" s="124">
        <f t="shared" si="3"/>
        <v>441.96930399999997</v>
      </c>
      <c r="J99" s="124">
        <f t="shared" si="5"/>
        <v>486.16623440000001</v>
      </c>
      <c r="K99" s="125" t="s">
        <v>33</v>
      </c>
    </row>
    <row r="100" spans="1:11" x14ac:dyDescent="0.2">
      <c r="A100" s="123">
        <v>99</v>
      </c>
      <c r="B100" s="123" t="s">
        <v>83</v>
      </c>
      <c r="C100" s="127">
        <v>1504</v>
      </c>
      <c r="D100" s="123" t="s">
        <v>116</v>
      </c>
      <c r="E100" s="126">
        <v>37.36</v>
      </c>
      <c r="F100" s="124">
        <f t="shared" si="4"/>
        <v>402.13930399999998</v>
      </c>
      <c r="G100" s="124">
        <v>19.37</v>
      </c>
      <c r="H100" s="124">
        <v>14.53</v>
      </c>
      <c r="I100" s="124">
        <f t="shared" si="3"/>
        <v>436.03930399999996</v>
      </c>
      <c r="J100" s="124">
        <f t="shared" si="5"/>
        <v>479.64323439999998</v>
      </c>
      <c r="K100" s="125" t="s">
        <v>33</v>
      </c>
    </row>
    <row r="101" spans="1:11" x14ac:dyDescent="0.2">
      <c r="A101" s="123">
        <v>100</v>
      </c>
      <c r="B101" s="123" t="s">
        <v>83</v>
      </c>
      <c r="C101" s="127">
        <v>1505</v>
      </c>
      <c r="D101" s="123" t="s">
        <v>116</v>
      </c>
      <c r="E101" s="126">
        <v>37.36</v>
      </c>
      <c r="F101" s="124">
        <f t="shared" si="4"/>
        <v>402.13930399999998</v>
      </c>
      <c r="G101" s="124">
        <v>19.37</v>
      </c>
      <c r="H101" s="124">
        <v>14.53</v>
      </c>
      <c r="I101" s="124">
        <f t="shared" si="3"/>
        <v>436.03930399999996</v>
      </c>
      <c r="J101" s="124">
        <f t="shared" si="5"/>
        <v>479.64323439999998</v>
      </c>
      <c r="K101" s="125" t="s">
        <v>33</v>
      </c>
    </row>
    <row r="102" spans="1:11" x14ac:dyDescent="0.2">
      <c r="A102" s="123">
        <v>101</v>
      </c>
      <c r="B102" s="123" t="s">
        <v>83</v>
      </c>
      <c r="C102" s="127">
        <v>1506</v>
      </c>
      <c r="D102" s="123" t="s">
        <v>116</v>
      </c>
      <c r="E102" s="126">
        <v>37.36</v>
      </c>
      <c r="F102" s="124">
        <f t="shared" si="4"/>
        <v>402.13930399999998</v>
      </c>
      <c r="G102" s="124">
        <v>19.37</v>
      </c>
      <c r="H102" s="124">
        <v>20.46</v>
      </c>
      <c r="I102" s="124">
        <f t="shared" si="3"/>
        <v>441.96930399999997</v>
      </c>
      <c r="J102" s="124">
        <f t="shared" si="5"/>
        <v>486.16623440000001</v>
      </c>
      <c r="K102" s="125" t="s">
        <v>33</v>
      </c>
    </row>
    <row r="103" spans="1:11" ht="14.1" customHeight="1" x14ac:dyDescent="0.2">
      <c r="A103" s="163" t="s">
        <v>30</v>
      </c>
      <c r="B103" s="164"/>
      <c r="C103" s="164"/>
      <c r="D103" s="165"/>
      <c r="E103" s="128">
        <f>SUM(E2:E102)</f>
        <v>3838.3600000000047</v>
      </c>
      <c r="F103" s="128">
        <f t="shared" ref="F103:J103" si="6">SUM(F2:F102)</f>
        <v>41315.723203999987</v>
      </c>
      <c r="G103" s="128">
        <f t="shared" si="6"/>
        <v>1636.6799999999989</v>
      </c>
      <c r="H103" s="128">
        <f t="shared" si="6"/>
        <v>1567.1599999999992</v>
      </c>
      <c r="I103" s="128">
        <f t="shared" si="6"/>
        <v>44519.563203999962</v>
      </c>
      <c r="J103" s="128">
        <f t="shared" si="6"/>
        <v>48971.51952439997</v>
      </c>
      <c r="K103" s="129"/>
    </row>
  </sheetData>
  <autoFilter ref="A1:K103" xr:uid="{00000000-0009-0000-0000-000004000000}"/>
  <mergeCells count="1">
    <mergeCell ref="A103:D10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0DDE-9AE2-4E28-956D-4E791F476B82}">
  <dimension ref="A1:K183"/>
  <sheetViews>
    <sheetView workbookViewId="0">
      <selection sqref="A1:K183"/>
    </sheetView>
  </sheetViews>
  <sheetFormatPr defaultColWidth="8.625" defaultRowHeight="16.5" x14ac:dyDescent="0.2"/>
  <cols>
    <col min="1" max="1" width="3.625" style="130" customWidth="1"/>
    <col min="2" max="2" width="8.625" style="130" bestFit="1" customWidth="1"/>
    <col min="3" max="3" width="7.75" style="130" customWidth="1"/>
    <col min="4" max="4" width="6.875" style="130" customWidth="1"/>
    <col min="5" max="5" width="8.375" style="130" bestFit="1" customWidth="1"/>
    <col min="6" max="6" width="9.25" style="130" bestFit="1" customWidth="1"/>
    <col min="7" max="7" width="8.375" style="130" customWidth="1"/>
    <col min="8" max="8" width="7.75" style="130" customWidth="1"/>
    <col min="9" max="9" width="10.375" style="130" customWidth="1"/>
    <col min="10" max="11" width="9.375" style="130" customWidth="1"/>
    <col min="12" max="16384" width="8.625" style="130"/>
  </cols>
  <sheetData>
    <row r="1" spans="1:11" ht="66" x14ac:dyDescent="0.2">
      <c r="A1" s="121" t="s">
        <v>26</v>
      </c>
      <c r="B1" s="121" t="s">
        <v>32</v>
      </c>
      <c r="C1" s="121" t="s">
        <v>31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  <c r="K1" s="121" t="s">
        <v>110</v>
      </c>
    </row>
    <row r="2" spans="1:11" x14ac:dyDescent="0.2">
      <c r="A2" s="131">
        <v>1</v>
      </c>
      <c r="B2" s="132" t="s">
        <v>79</v>
      </c>
      <c r="C2" s="132"/>
      <c r="D2" s="131" t="s">
        <v>78</v>
      </c>
      <c r="E2" s="133">
        <v>0</v>
      </c>
      <c r="F2" s="133">
        <f t="shared" ref="F2:F34" si="0">+E2*10.7639</f>
        <v>0</v>
      </c>
      <c r="G2" s="133">
        <v>0</v>
      </c>
      <c r="H2" s="133">
        <v>0</v>
      </c>
      <c r="I2" s="133">
        <f>+F2+G2+H2</f>
        <v>0</v>
      </c>
      <c r="J2" s="133">
        <f>I2*1.1</f>
        <v>0</v>
      </c>
      <c r="K2" s="134" t="s">
        <v>78</v>
      </c>
    </row>
    <row r="3" spans="1:11" x14ac:dyDescent="0.2">
      <c r="A3" s="131">
        <v>2</v>
      </c>
      <c r="B3" s="132" t="s">
        <v>66</v>
      </c>
      <c r="C3" s="132">
        <v>101</v>
      </c>
      <c r="D3" s="131" t="s">
        <v>116</v>
      </c>
      <c r="E3" s="133">
        <v>38.79</v>
      </c>
      <c r="F3" s="133">
        <f t="shared" ref="F3" si="1">+E3*10.7639</f>
        <v>417.53168099999999</v>
      </c>
      <c r="G3" s="133">
        <v>19.260000000000002</v>
      </c>
      <c r="H3" s="133">
        <v>23.68</v>
      </c>
      <c r="I3" s="133">
        <f>+F3+G3+H3</f>
        <v>460.47168099999999</v>
      </c>
      <c r="J3" s="133">
        <f>I3*1.1</f>
        <v>506.51884910000001</v>
      </c>
      <c r="K3" s="134" t="s">
        <v>33</v>
      </c>
    </row>
    <row r="4" spans="1:11" x14ac:dyDescent="0.2">
      <c r="A4" s="131">
        <v>3</v>
      </c>
      <c r="B4" s="132" t="s">
        <v>66</v>
      </c>
      <c r="C4" s="132">
        <v>102</v>
      </c>
      <c r="D4" s="131" t="s">
        <v>116</v>
      </c>
      <c r="E4" s="133">
        <v>37.71</v>
      </c>
      <c r="F4" s="133">
        <f t="shared" si="0"/>
        <v>405.90666899999997</v>
      </c>
      <c r="G4" s="133">
        <v>18.829999999999998</v>
      </c>
      <c r="H4" s="133">
        <v>23.68</v>
      </c>
      <c r="I4" s="133">
        <f t="shared" ref="I4:I46" si="2">+F4+G4+H4</f>
        <v>448.41666899999996</v>
      </c>
      <c r="J4" s="133">
        <f t="shared" ref="J4:J67" si="3">I4*1.1</f>
        <v>493.25833590000002</v>
      </c>
      <c r="K4" s="134" t="s">
        <v>33</v>
      </c>
    </row>
    <row r="5" spans="1:11" x14ac:dyDescent="0.2">
      <c r="A5" s="131">
        <v>4</v>
      </c>
      <c r="B5" s="132" t="s">
        <v>66</v>
      </c>
      <c r="C5" s="132">
        <v>103</v>
      </c>
      <c r="D5" s="131" t="s">
        <v>116</v>
      </c>
      <c r="E5" s="133">
        <v>37.71</v>
      </c>
      <c r="F5" s="133">
        <f t="shared" si="0"/>
        <v>405.90666899999997</v>
      </c>
      <c r="G5" s="133">
        <v>18.829999999999998</v>
      </c>
      <c r="H5" s="133">
        <v>19.260000000000002</v>
      </c>
      <c r="I5" s="133">
        <f t="shared" si="2"/>
        <v>443.99666899999994</v>
      </c>
      <c r="J5" s="133">
        <f t="shared" si="3"/>
        <v>488.3963359</v>
      </c>
      <c r="K5" s="134" t="s">
        <v>109</v>
      </c>
    </row>
    <row r="6" spans="1:11" x14ac:dyDescent="0.2">
      <c r="A6" s="131">
        <v>5</v>
      </c>
      <c r="B6" s="132" t="s">
        <v>66</v>
      </c>
      <c r="C6" s="132">
        <v>104</v>
      </c>
      <c r="D6" s="131" t="s">
        <v>116</v>
      </c>
      <c r="E6" s="133">
        <v>37.71</v>
      </c>
      <c r="F6" s="133">
        <f t="shared" si="0"/>
        <v>405.90666899999997</v>
      </c>
      <c r="G6" s="133">
        <v>18.829999999999998</v>
      </c>
      <c r="H6" s="133">
        <v>19.260000000000002</v>
      </c>
      <c r="I6" s="133">
        <f t="shared" si="2"/>
        <v>443.99666899999994</v>
      </c>
      <c r="J6" s="133">
        <f t="shared" si="3"/>
        <v>488.3963359</v>
      </c>
      <c r="K6" s="134" t="s">
        <v>109</v>
      </c>
    </row>
    <row r="7" spans="1:11" x14ac:dyDescent="0.2">
      <c r="A7" s="131">
        <v>6</v>
      </c>
      <c r="B7" s="132" t="s">
        <v>66</v>
      </c>
      <c r="C7" s="132">
        <v>105</v>
      </c>
      <c r="D7" s="131" t="s">
        <v>116</v>
      </c>
      <c r="E7" s="133">
        <v>37.71</v>
      </c>
      <c r="F7" s="133">
        <f t="shared" si="0"/>
        <v>405.90666899999997</v>
      </c>
      <c r="G7" s="133">
        <v>18.829999999999998</v>
      </c>
      <c r="H7" s="133">
        <v>24.86</v>
      </c>
      <c r="I7" s="133">
        <f t="shared" si="2"/>
        <v>449.59666899999996</v>
      </c>
      <c r="J7" s="133">
        <f t="shared" si="3"/>
        <v>494.55633590000002</v>
      </c>
      <c r="K7" s="134" t="s">
        <v>33</v>
      </c>
    </row>
    <row r="8" spans="1:11" x14ac:dyDescent="0.2">
      <c r="A8" s="131">
        <v>7</v>
      </c>
      <c r="B8" s="132" t="s">
        <v>66</v>
      </c>
      <c r="C8" s="132">
        <v>106</v>
      </c>
      <c r="D8" s="131" t="s">
        <v>116</v>
      </c>
      <c r="E8" s="133">
        <v>37.94</v>
      </c>
      <c r="F8" s="133">
        <f t="shared" si="0"/>
        <v>408.38236599999993</v>
      </c>
      <c r="G8" s="133">
        <v>19.260000000000002</v>
      </c>
      <c r="H8" s="133">
        <v>23.68</v>
      </c>
      <c r="I8" s="133">
        <f t="shared" si="2"/>
        <v>451.32236599999993</v>
      </c>
      <c r="J8" s="133">
        <f t="shared" si="3"/>
        <v>496.45460259999999</v>
      </c>
      <c r="K8" s="134" t="s">
        <v>33</v>
      </c>
    </row>
    <row r="9" spans="1:11" x14ac:dyDescent="0.2">
      <c r="A9" s="131">
        <v>8</v>
      </c>
      <c r="B9" s="132" t="s">
        <v>66</v>
      </c>
      <c r="C9" s="132">
        <v>107</v>
      </c>
      <c r="D9" s="131" t="s">
        <v>116</v>
      </c>
      <c r="E9" s="133">
        <v>37.94</v>
      </c>
      <c r="F9" s="133">
        <f t="shared" si="0"/>
        <v>408.38236599999993</v>
      </c>
      <c r="G9" s="133">
        <v>19.260000000000002</v>
      </c>
      <c r="H9" s="133">
        <v>15.39</v>
      </c>
      <c r="I9" s="133">
        <f t="shared" si="2"/>
        <v>443.03236599999991</v>
      </c>
      <c r="J9" s="133">
        <f t="shared" si="3"/>
        <v>487.33560259999996</v>
      </c>
      <c r="K9" s="134" t="s">
        <v>33</v>
      </c>
    </row>
    <row r="10" spans="1:11" x14ac:dyDescent="0.2">
      <c r="A10" s="131">
        <v>9</v>
      </c>
      <c r="B10" s="132" t="s">
        <v>66</v>
      </c>
      <c r="C10" s="132">
        <v>108</v>
      </c>
      <c r="D10" s="131" t="s">
        <v>116</v>
      </c>
      <c r="E10" s="133">
        <v>37.71</v>
      </c>
      <c r="F10" s="133">
        <f t="shared" si="0"/>
        <v>405.90666899999997</v>
      </c>
      <c r="G10" s="133">
        <v>18.829999999999998</v>
      </c>
      <c r="H10" s="133">
        <v>24.86</v>
      </c>
      <c r="I10" s="133">
        <f t="shared" si="2"/>
        <v>449.59666899999996</v>
      </c>
      <c r="J10" s="133">
        <f t="shared" si="3"/>
        <v>494.55633590000002</v>
      </c>
      <c r="K10" s="134" t="s">
        <v>33</v>
      </c>
    </row>
    <row r="11" spans="1:11" x14ac:dyDescent="0.2">
      <c r="A11" s="131">
        <v>10</v>
      </c>
      <c r="B11" s="132" t="s">
        <v>66</v>
      </c>
      <c r="C11" s="132">
        <v>109</v>
      </c>
      <c r="D11" s="131" t="s">
        <v>116</v>
      </c>
      <c r="E11" s="133">
        <v>37.71</v>
      </c>
      <c r="F11" s="133">
        <f t="shared" si="0"/>
        <v>405.90666899999997</v>
      </c>
      <c r="G11" s="133">
        <v>18.829999999999998</v>
      </c>
      <c r="H11" s="133">
        <v>20.45</v>
      </c>
      <c r="I11" s="133">
        <f t="shared" si="2"/>
        <v>445.18666899999994</v>
      </c>
      <c r="J11" s="133">
        <f t="shared" si="3"/>
        <v>489.70533589999997</v>
      </c>
      <c r="K11" s="134" t="s">
        <v>33</v>
      </c>
    </row>
    <row r="12" spans="1:11" x14ac:dyDescent="0.2">
      <c r="A12" s="131">
        <v>11</v>
      </c>
      <c r="B12" s="132" t="s">
        <v>66</v>
      </c>
      <c r="C12" s="132">
        <v>110</v>
      </c>
      <c r="D12" s="131" t="s">
        <v>116</v>
      </c>
      <c r="E12" s="133">
        <v>37.71</v>
      </c>
      <c r="F12" s="133">
        <f t="shared" si="0"/>
        <v>405.90666899999997</v>
      </c>
      <c r="G12" s="133">
        <v>18.829999999999998</v>
      </c>
      <c r="H12" s="133">
        <v>20.45</v>
      </c>
      <c r="I12" s="133">
        <f t="shared" si="2"/>
        <v>445.18666899999994</v>
      </c>
      <c r="J12" s="133">
        <f t="shared" si="3"/>
        <v>489.70533589999997</v>
      </c>
      <c r="K12" s="134" t="s">
        <v>33</v>
      </c>
    </row>
    <row r="13" spans="1:11" x14ac:dyDescent="0.2">
      <c r="A13" s="131">
        <v>12</v>
      </c>
      <c r="B13" s="132" t="s">
        <v>66</v>
      </c>
      <c r="C13" s="132">
        <v>111</v>
      </c>
      <c r="D13" s="131" t="s">
        <v>116</v>
      </c>
      <c r="E13" s="133">
        <v>37.71</v>
      </c>
      <c r="F13" s="133">
        <f t="shared" si="0"/>
        <v>405.90666899999997</v>
      </c>
      <c r="G13" s="133">
        <v>18.829999999999998</v>
      </c>
      <c r="H13" s="133">
        <v>24.86</v>
      </c>
      <c r="I13" s="133">
        <f t="shared" si="2"/>
        <v>449.59666899999996</v>
      </c>
      <c r="J13" s="133">
        <f t="shared" si="3"/>
        <v>494.55633590000002</v>
      </c>
      <c r="K13" s="134" t="s">
        <v>33</v>
      </c>
    </row>
    <row r="14" spans="1:11" x14ac:dyDescent="0.2">
      <c r="A14" s="131">
        <v>13</v>
      </c>
      <c r="B14" s="132" t="s">
        <v>66</v>
      </c>
      <c r="C14" s="132">
        <v>112</v>
      </c>
      <c r="D14" s="131" t="s">
        <v>116</v>
      </c>
      <c r="E14" s="133">
        <v>38.79</v>
      </c>
      <c r="F14" s="133">
        <f t="shared" si="0"/>
        <v>417.53168099999999</v>
      </c>
      <c r="G14" s="133">
        <v>19.260000000000002</v>
      </c>
      <c r="H14" s="133">
        <v>15.39</v>
      </c>
      <c r="I14" s="133">
        <f t="shared" si="2"/>
        <v>452.18168099999997</v>
      </c>
      <c r="J14" s="133">
        <f t="shared" si="3"/>
        <v>497.39984909999998</v>
      </c>
      <c r="K14" s="134" t="s">
        <v>33</v>
      </c>
    </row>
    <row r="15" spans="1:11" x14ac:dyDescent="0.2">
      <c r="A15" s="131">
        <v>14</v>
      </c>
      <c r="B15" s="132" t="s">
        <v>67</v>
      </c>
      <c r="C15" s="132">
        <v>201</v>
      </c>
      <c r="D15" s="131" t="s">
        <v>116</v>
      </c>
      <c r="E15" s="133">
        <v>38.79</v>
      </c>
      <c r="F15" s="133">
        <f t="shared" si="0"/>
        <v>417.53168099999999</v>
      </c>
      <c r="G15" s="133">
        <v>19.260000000000002</v>
      </c>
      <c r="H15" s="133">
        <v>23.68</v>
      </c>
      <c r="I15" s="133">
        <f t="shared" si="2"/>
        <v>460.47168099999999</v>
      </c>
      <c r="J15" s="133">
        <f t="shared" si="3"/>
        <v>506.51884910000001</v>
      </c>
      <c r="K15" s="134" t="s">
        <v>33</v>
      </c>
    </row>
    <row r="16" spans="1:11" x14ac:dyDescent="0.2">
      <c r="A16" s="131">
        <v>15</v>
      </c>
      <c r="B16" s="132" t="s">
        <v>67</v>
      </c>
      <c r="C16" s="132">
        <v>202</v>
      </c>
      <c r="D16" s="131" t="s">
        <v>116</v>
      </c>
      <c r="E16" s="133">
        <v>37.71</v>
      </c>
      <c r="F16" s="133">
        <f t="shared" si="0"/>
        <v>405.90666899999997</v>
      </c>
      <c r="G16" s="133">
        <v>18.829999999999998</v>
      </c>
      <c r="H16" s="133">
        <v>23.68</v>
      </c>
      <c r="I16" s="133">
        <f t="shared" si="2"/>
        <v>448.41666899999996</v>
      </c>
      <c r="J16" s="133">
        <f t="shared" si="3"/>
        <v>493.25833590000002</v>
      </c>
      <c r="K16" s="134" t="s">
        <v>33</v>
      </c>
    </row>
    <row r="17" spans="1:11" x14ac:dyDescent="0.2">
      <c r="A17" s="131">
        <v>16</v>
      </c>
      <c r="B17" s="132" t="s">
        <v>67</v>
      </c>
      <c r="C17" s="132">
        <v>203</v>
      </c>
      <c r="D17" s="131" t="s">
        <v>116</v>
      </c>
      <c r="E17" s="133">
        <v>37.71</v>
      </c>
      <c r="F17" s="133">
        <f t="shared" si="0"/>
        <v>405.90666899999997</v>
      </c>
      <c r="G17" s="133">
        <v>18.829999999999998</v>
      </c>
      <c r="H17" s="133">
        <v>19.260000000000002</v>
      </c>
      <c r="I17" s="133">
        <f t="shared" si="2"/>
        <v>443.99666899999994</v>
      </c>
      <c r="J17" s="133">
        <f t="shared" si="3"/>
        <v>488.3963359</v>
      </c>
      <c r="K17" s="134" t="s">
        <v>33</v>
      </c>
    </row>
    <row r="18" spans="1:11" x14ac:dyDescent="0.2">
      <c r="A18" s="131">
        <v>17</v>
      </c>
      <c r="B18" s="132" t="s">
        <v>67</v>
      </c>
      <c r="C18" s="132">
        <v>204</v>
      </c>
      <c r="D18" s="131" t="s">
        <v>116</v>
      </c>
      <c r="E18" s="133">
        <v>37.71</v>
      </c>
      <c r="F18" s="133">
        <f t="shared" si="0"/>
        <v>405.90666899999997</v>
      </c>
      <c r="G18" s="133">
        <v>18.829999999999998</v>
      </c>
      <c r="H18" s="133">
        <v>19.260000000000002</v>
      </c>
      <c r="I18" s="133">
        <f t="shared" si="2"/>
        <v>443.99666899999994</v>
      </c>
      <c r="J18" s="133">
        <f t="shared" si="3"/>
        <v>488.3963359</v>
      </c>
      <c r="K18" s="134" t="s">
        <v>33</v>
      </c>
    </row>
    <row r="19" spans="1:11" x14ac:dyDescent="0.2">
      <c r="A19" s="131">
        <v>18</v>
      </c>
      <c r="B19" s="132" t="s">
        <v>67</v>
      </c>
      <c r="C19" s="132">
        <v>205</v>
      </c>
      <c r="D19" s="131" t="s">
        <v>116</v>
      </c>
      <c r="E19" s="133">
        <v>37.71</v>
      </c>
      <c r="F19" s="133">
        <f t="shared" si="0"/>
        <v>405.90666899999997</v>
      </c>
      <c r="G19" s="133">
        <v>18.829999999999998</v>
      </c>
      <c r="H19" s="133">
        <v>24.86</v>
      </c>
      <c r="I19" s="133">
        <f t="shared" si="2"/>
        <v>449.59666899999996</v>
      </c>
      <c r="J19" s="133">
        <f t="shared" si="3"/>
        <v>494.55633590000002</v>
      </c>
      <c r="K19" s="134" t="s">
        <v>33</v>
      </c>
    </row>
    <row r="20" spans="1:11" x14ac:dyDescent="0.2">
      <c r="A20" s="131">
        <v>19</v>
      </c>
      <c r="B20" s="132" t="s">
        <v>67</v>
      </c>
      <c r="C20" s="132">
        <v>206</v>
      </c>
      <c r="D20" s="131" t="s">
        <v>116</v>
      </c>
      <c r="E20" s="133">
        <v>37.94</v>
      </c>
      <c r="F20" s="133">
        <f t="shared" si="0"/>
        <v>408.38236599999993</v>
      </c>
      <c r="G20" s="133">
        <v>19.260000000000002</v>
      </c>
      <c r="H20" s="133">
        <v>23.68</v>
      </c>
      <c r="I20" s="133">
        <f t="shared" si="2"/>
        <v>451.32236599999993</v>
      </c>
      <c r="J20" s="133">
        <f t="shared" si="3"/>
        <v>496.45460259999999</v>
      </c>
      <c r="K20" s="134" t="s">
        <v>33</v>
      </c>
    </row>
    <row r="21" spans="1:11" x14ac:dyDescent="0.2">
      <c r="A21" s="131">
        <v>20</v>
      </c>
      <c r="B21" s="132" t="s">
        <v>67</v>
      </c>
      <c r="C21" s="132">
        <v>207</v>
      </c>
      <c r="D21" s="131" t="s">
        <v>116</v>
      </c>
      <c r="E21" s="133">
        <v>37.94</v>
      </c>
      <c r="F21" s="133">
        <f t="shared" si="0"/>
        <v>408.38236599999993</v>
      </c>
      <c r="G21" s="133">
        <v>19.260000000000002</v>
      </c>
      <c r="H21" s="133">
        <v>15.39</v>
      </c>
      <c r="I21" s="133">
        <f t="shared" si="2"/>
        <v>443.03236599999991</v>
      </c>
      <c r="J21" s="133">
        <f t="shared" si="3"/>
        <v>487.33560259999996</v>
      </c>
      <c r="K21" s="134" t="s">
        <v>33</v>
      </c>
    </row>
    <row r="22" spans="1:11" x14ac:dyDescent="0.2">
      <c r="A22" s="131">
        <v>21</v>
      </c>
      <c r="B22" s="132" t="s">
        <v>67</v>
      </c>
      <c r="C22" s="132">
        <v>208</v>
      </c>
      <c r="D22" s="131" t="s">
        <v>116</v>
      </c>
      <c r="E22" s="133">
        <v>37.71</v>
      </c>
      <c r="F22" s="133">
        <f t="shared" si="0"/>
        <v>405.90666899999997</v>
      </c>
      <c r="G22" s="133">
        <v>18.829999999999998</v>
      </c>
      <c r="H22" s="133">
        <v>24.86</v>
      </c>
      <c r="I22" s="133">
        <f t="shared" si="2"/>
        <v>449.59666899999996</v>
      </c>
      <c r="J22" s="133">
        <f t="shared" si="3"/>
        <v>494.55633590000002</v>
      </c>
      <c r="K22" s="134" t="s">
        <v>33</v>
      </c>
    </row>
    <row r="23" spans="1:11" x14ac:dyDescent="0.2">
      <c r="A23" s="131">
        <v>22</v>
      </c>
      <c r="B23" s="132" t="s">
        <v>67</v>
      </c>
      <c r="C23" s="132">
        <v>209</v>
      </c>
      <c r="D23" s="131" t="s">
        <v>116</v>
      </c>
      <c r="E23" s="133">
        <v>37.71</v>
      </c>
      <c r="F23" s="133">
        <f t="shared" si="0"/>
        <v>405.90666899999997</v>
      </c>
      <c r="G23" s="133">
        <v>18.829999999999998</v>
      </c>
      <c r="H23" s="133">
        <v>20.45</v>
      </c>
      <c r="I23" s="133">
        <f t="shared" si="2"/>
        <v>445.18666899999994</v>
      </c>
      <c r="J23" s="133">
        <f t="shared" si="3"/>
        <v>489.70533589999997</v>
      </c>
      <c r="K23" s="134" t="s">
        <v>33</v>
      </c>
    </row>
    <row r="24" spans="1:11" x14ac:dyDescent="0.2">
      <c r="A24" s="131">
        <v>23</v>
      </c>
      <c r="B24" s="132" t="s">
        <v>67</v>
      </c>
      <c r="C24" s="132">
        <v>210</v>
      </c>
      <c r="D24" s="131" t="s">
        <v>116</v>
      </c>
      <c r="E24" s="133">
        <v>37.71</v>
      </c>
      <c r="F24" s="133">
        <f t="shared" si="0"/>
        <v>405.90666899999997</v>
      </c>
      <c r="G24" s="133">
        <v>18.829999999999998</v>
      </c>
      <c r="H24" s="133">
        <v>20.45</v>
      </c>
      <c r="I24" s="133">
        <f t="shared" si="2"/>
        <v>445.18666899999994</v>
      </c>
      <c r="J24" s="133">
        <f t="shared" si="3"/>
        <v>489.70533589999997</v>
      </c>
      <c r="K24" s="134" t="s">
        <v>33</v>
      </c>
    </row>
    <row r="25" spans="1:11" x14ac:dyDescent="0.2">
      <c r="A25" s="131">
        <v>24</v>
      </c>
      <c r="B25" s="132" t="s">
        <v>67</v>
      </c>
      <c r="C25" s="132">
        <v>211</v>
      </c>
      <c r="D25" s="131" t="s">
        <v>116</v>
      </c>
      <c r="E25" s="133">
        <v>37.71</v>
      </c>
      <c r="F25" s="133">
        <f t="shared" si="0"/>
        <v>405.90666899999997</v>
      </c>
      <c r="G25" s="133">
        <v>18.829999999999998</v>
      </c>
      <c r="H25" s="133">
        <v>24.86</v>
      </c>
      <c r="I25" s="133">
        <f t="shared" si="2"/>
        <v>449.59666899999996</v>
      </c>
      <c r="J25" s="133">
        <f t="shared" si="3"/>
        <v>494.55633590000002</v>
      </c>
      <c r="K25" s="134" t="s">
        <v>33</v>
      </c>
    </row>
    <row r="26" spans="1:11" x14ac:dyDescent="0.2">
      <c r="A26" s="131">
        <v>25</v>
      </c>
      <c r="B26" s="132" t="s">
        <v>67</v>
      </c>
      <c r="C26" s="132">
        <v>212</v>
      </c>
      <c r="D26" s="131" t="s">
        <v>116</v>
      </c>
      <c r="E26" s="133">
        <v>38.79</v>
      </c>
      <c r="F26" s="133">
        <f t="shared" si="0"/>
        <v>417.53168099999999</v>
      </c>
      <c r="G26" s="133">
        <v>19.260000000000002</v>
      </c>
      <c r="H26" s="133">
        <v>15.39</v>
      </c>
      <c r="I26" s="133">
        <f t="shared" si="2"/>
        <v>452.18168099999997</v>
      </c>
      <c r="J26" s="133">
        <f t="shared" si="3"/>
        <v>497.39984909999998</v>
      </c>
      <c r="K26" s="134" t="s">
        <v>33</v>
      </c>
    </row>
    <row r="27" spans="1:11" x14ac:dyDescent="0.2">
      <c r="A27" s="131">
        <v>26</v>
      </c>
      <c r="B27" s="132" t="s">
        <v>68</v>
      </c>
      <c r="C27" s="132">
        <v>301</v>
      </c>
      <c r="D27" s="131" t="s">
        <v>116</v>
      </c>
      <c r="E27" s="133">
        <v>38.79</v>
      </c>
      <c r="F27" s="133">
        <f t="shared" si="0"/>
        <v>417.53168099999999</v>
      </c>
      <c r="G27" s="133">
        <v>19.260000000000002</v>
      </c>
      <c r="H27" s="133">
        <v>23.68</v>
      </c>
      <c r="I27" s="133">
        <f t="shared" si="2"/>
        <v>460.47168099999999</v>
      </c>
      <c r="J27" s="133">
        <f t="shared" si="3"/>
        <v>506.51884910000001</v>
      </c>
      <c r="K27" s="134" t="s">
        <v>33</v>
      </c>
    </row>
    <row r="28" spans="1:11" x14ac:dyDescent="0.2">
      <c r="A28" s="131">
        <v>27</v>
      </c>
      <c r="B28" s="132" t="s">
        <v>68</v>
      </c>
      <c r="C28" s="132">
        <v>302</v>
      </c>
      <c r="D28" s="131" t="s">
        <v>116</v>
      </c>
      <c r="E28" s="133">
        <v>37.71</v>
      </c>
      <c r="F28" s="133">
        <f t="shared" si="0"/>
        <v>405.90666899999997</v>
      </c>
      <c r="G28" s="133">
        <v>18.829999999999998</v>
      </c>
      <c r="H28" s="133">
        <v>23.68</v>
      </c>
      <c r="I28" s="133">
        <f t="shared" si="2"/>
        <v>448.41666899999996</v>
      </c>
      <c r="J28" s="133">
        <f t="shared" si="3"/>
        <v>493.25833590000002</v>
      </c>
      <c r="K28" s="134" t="s">
        <v>33</v>
      </c>
    </row>
    <row r="29" spans="1:11" x14ac:dyDescent="0.2">
      <c r="A29" s="131">
        <v>28</v>
      </c>
      <c r="B29" s="132" t="s">
        <v>68</v>
      </c>
      <c r="C29" s="132">
        <v>303</v>
      </c>
      <c r="D29" s="131" t="s">
        <v>116</v>
      </c>
      <c r="E29" s="133">
        <v>37.71</v>
      </c>
      <c r="F29" s="133">
        <f t="shared" si="0"/>
        <v>405.90666899999997</v>
      </c>
      <c r="G29" s="133">
        <v>18.829999999999998</v>
      </c>
      <c r="H29" s="133">
        <v>19.260000000000002</v>
      </c>
      <c r="I29" s="133">
        <f t="shared" si="2"/>
        <v>443.99666899999994</v>
      </c>
      <c r="J29" s="133">
        <f t="shared" si="3"/>
        <v>488.3963359</v>
      </c>
      <c r="K29" s="134" t="s">
        <v>33</v>
      </c>
    </row>
    <row r="30" spans="1:11" x14ac:dyDescent="0.2">
      <c r="A30" s="131">
        <v>29</v>
      </c>
      <c r="B30" s="132" t="s">
        <v>68</v>
      </c>
      <c r="C30" s="132">
        <v>304</v>
      </c>
      <c r="D30" s="131" t="s">
        <v>116</v>
      </c>
      <c r="E30" s="133">
        <v>37.71</v>
      </c>
      <c r="F30" s="133">
        <f t="shared" si="0"/>
        <v>405.90666899999997</v>
      </c>
      <c r="G30" s="133">
        <v>18.829999999999998</v>
      </c>
      <c r="H30" s="133">
        <v>19.260000000000002</v>
      </c>
      <c r="I30" s="133">
        <f t="shared" si="2"/>
        <v>443.99666899999994</v>
      </c>
      <c r="J30" s="133">
        <f t="shared" si="3"/>
        <v>488.3963359</v>
      </c>
      <c r="K30" s="134" t="s">
        <v>33</v>
      </c>
    </row>
    <row r="31" spans="1:11" x14ac:dyDescent="0.2">
      <c r="A31" s="131">
        <v>30</v>
      </c>
      <c r="B31" s="132" t="s">
        <v>68</v>
      </c>
      <c r="C31" s="132">
        <v>305</v>
      </c>
      <c r="D31" s="131" t="s">
        <v>116</v>
      </c>
      <c r="E31" s="133">
        <v>37.71</v>
      </c>
      <c r="F31" s="133">
        <f t="shared" si="0"/>
        <v>405.90666899999997</v>
      </c>
      <c r="G31" s="133">
        <v>18.829999999999998</v>
      </c>
      <c r="H31" s="133">
        <v>24.86</v>
      </c>
      <c r="I31" s="133">
        <f t="shared" si="2"/>
        <v>449.59666899999996</v>
      </c>
      <c r="J31" s="133">
        <f t="shared" si="3"/>
        <v>494.55633590000002</v>
      </c>
      <c r="K31" s="134" t="s">
        <v>33</v>
      </c>
    </row>
    <row r="32" spans="1:11" x14ac:dyDescent="0.2">
      <c r="A32" s="131">
        <v>31</v>
      </c>
      <c r="B32" s="132" t="s">
        <v>68</v>
      </c>
      <c r="C32" s="132">
        <v>306</v>
      </c>
      <c r="D32" s="131" t="s">
        <v>116</v>
      </c>
      <c r="E32" s="133">
        <v>37.94</v>
      </c>
      <c r="F32" s="133">
        <f t="shared" si="0"/>
        <v>408.38236599999993</v>
      </c>
      <c r="G32" s="133">
        <v>19.260000000000002</v>
      </c>
      <c r="H32" s="133">
        <v>23.68</v>
      </c>
      <c r="I32" s="133">
        <f t="shared" si="2"/>
        <v>451.32236599999993</v>
      </c>
      <c r="J32" s="133">
        <f t="shared" si="3"/>
        <v>496.45460259999999</v>
      </c>
      <c r="K32" s="134" t="s">
        <v>33</v>
      </c>
    </row>
    <row r="33" spans="1:11" x14ac:dyDescent="0.2">
      <c r="A33" s="131">
        <v>32</v>
      </c>
      <c r="B33" s="132" t="s">
        <v>68</v>
      </c>
      <c r="C33" s="132">
        <v>307</v>
      </c>
      <c r="D33" s="131" t="s">
        <v>116</v>
      </c>
      <c r="E33" s="133">
        <v>37.94</v>
      </c>
      <c r="F33" s="133">
        <f t="shared" si="0"/>
        <v>408.38236599999993</v>
      </c>
      <c r="G33" s="133">
        <v>19.260000000000002</v>
      </c>
      <c r="H33" s="133">
        <v>15.39</v>
      </c>
      <c r="I33" s="133">
        <f t="shared" si="2"/>
        <v>443.03236599999991</v>
      </c>
      <c r="J33" s="133">
        <f t="shared" si="3"/>
        <v>487.33560259999996</v>
      </c>
      <c r="K33" s="134" t="s">
        <v>33</v>
      </c>
    </row>
    <row r="34" spans="1:11" x14ac:dyDescent="0.2">
      <c r="A34" s="131">
        <v>33</v>
      </c>
      <c r="B34" s="132" t="s">
        <v>68</v>
      </c>
      <c r="C34" s="132">
        <v>308</v>
      </c>
      <c r="D34" s="131" t="s">
        <v>116</v>
      </c>
      <c r="E34" s="133">
        <v>37.71</v>
      </c>
      <c r="F34" s="133">
        <f t="shared" si="0"/>
        <v>405.90666899999997</v>
      </c>
      <c r="G34" s="133">
        <v>18.829999999999998</v>
      </c>
      <c r="H34" s="133">
        <v>24.86</v>
      </c>
      <c r="I34" s="133">
        <f t="shared" si="2"/>
        <v>449.59666899999996</v>
      </c>
      <c r="J34" s="133">
        <f t="shared" si="3"/>
        <v>494.55633590000002</v>
      </c>
      <c r="K34" s="134" t="s">
        <v>33</v>
      </c>
    </row>
    <row r="35" spans="1:11" x14ac:dyDescent="0.2">
      <c r="A35" s="131">
        <v>34</v>
      </c>
      <c r="B35" s="132" t="s">
        <v>68</v>
      </c>
      <c r="C35" s="132">
        <v>309</v>
      </c>
      <c r="D35" s="131" t="s">
        <v>116</v>
      </c>
      <c r="E35" s="133">
        <v>37.71</v>
      </c>
      <c r="F35" s="133">
        <f t="shared" ref="F35:F98" si="4">+E35*10.7639</f>
        <v>405.90666899999997</v>
      </c>
      <c r="G35" s="133">
        <v>18.829999999999998</v>
      </c>
      <c r="H35" s="133">
        <v>20.45</v>
      </c>
      <c r="I35" s="133">
        <f t="shared" si="2"/>
        <v>445.18666899999994</v>
      </c>
      <c r="J35" s="133">
        <f t="shared" si="3"/>
        <v>489.70533589999997</v>
      </c>
      <c r="K35" s="134" t="s">
        <v>33</v>
      </c>
    </row>
    <row r="36" spans="1:11" x14ac:dyDescent="0.2">
      <c r="A36" s="131">
        <v>35</v>
      </c>
      <c r="B36" s="132" t="s">
        <v>68</v>
      </c>
      <c r="C36" s="132">
        <v>310</v>
      </c>
      <c r="D36" s="131" t="s">
        <v>116</v>
      </c>
      <c r="E36" s="133">
        <v>37.71</v>
      </c>
      <c r="F36" s="133">
        <f t="shared" si="4"/>
        <v>405.90666899999997</v>
      </c>
      <c r="G36" s="133">
        <v>18.829999999999998</v>
      </c>
      <c r="H36" s="133">
        <v>20.45</v>
      </c>
      <c r="I36" s="133">
        <f t="shared" si="2"/>
        <v>445.18666899999994</v>
      </c>
      <c r="J36" s="133">
        <f t="shared" si="3"/>
        <v>489.70533589999997</v>
      </c>
      <c r="K36" s="134" t="s">
        <v>33</v>
      </c>
    </row>
    <row r="37" spans="1:11" x14ac:dyDescent="0.2">
      <c r="A37" s="131">
        <v>36</v>
      </c>
      <c r="B37" s="132" t="s">
        <v>68</v>
      </c>
      <c r="C37" s="132">
        <v>311</v>
      </c>
      <c r="D37" s="131" t="s">
        <v>116</v>
      </c>
      <c r="E37" s="133">
        <v>37.71</v>
      </c>
      <c r="F37" s="133">
        <f t="shared" si="4"/>
        <v>405.90666899999997</v>
      </c>
      <c r="G37" s="133">
        <v>18.829999999999998</v>
      </c>
      <c r="H37" s="133">
        <v>24.86</v>
      </c>
      <c r="I37" s="133">
        <f t="shared" si="2"/>
        <v>449.59666899999996</v>
      </c>
      <c r="J37" s="133">
        <f t="shared" si="3"/>
        <v>494.55633590000002</v>
      </c>
      <c r="K37" s="134" t="s">
        <v>33</v>
      </c>
    </row>
    <row r="38" spans="1:11" x14ac:dyDescent="0.2">
      <c r="A38" s="131">
        <v>37</v>
      </c>
      <c r="B38" s="132" t="s">
        <v>68</v>
      </c>
      <c r="C38" s="132">
        <v>312</v>
      </c>
      <c r="D38" s="131" t="s">
        <v>116</v>
      </c>
      <c r="E38" s="133">
        <v>38.79</v>
      </c>
      <c r="F38" s="133">
        <f t="shared" si="4"/>
        <v>417.53168099999999</v>
      </c>
      <c r="G38" s="133">
        <v>19.260000000000002</v>
      </c>
      <c r="H38" s="133">
        <v>15.39</v>
      </c>
      <c r="I38" s="133">
        <f t="shared" si="2"/>
        <v>452.18168099999997</v>
      </c>
      <c r="J38" s="133">
        <f t="shared" si="3"/>
        <v>497.39984909999998</v>
      </c>
      <c r="K38" s="134" t="s">
        <v>33</v>
      </c>
    </row>
    <row r="39" spans="1:11" x14ac:dyDescent="0.2">
      <c r="A39" s="131">
        <v>38</v>
      </c>
      <c r="B39" s="132" t="s">
        <v>69</v>
      </c>
      <c r="C39" s="132">
        <v>401</v>
      </c>
      <c r="D39" s="131" t="s">
        <v>116</v>
      </c>
      <c r="E39" s="133">
        <v>38.79</v>
      </c>
      <c r="F39" s="133">
        <f t="shared" si="4"/>
        <v>417.53168099999999</v>
      </c>
      <c r="G39" s="133">
        <v>19.260000000000002</v>
      </c>
      <c r="H39" s="133">
        <v>23.68</v>
      </c>
      <c r="I39" s="133">
        <f t="shared" si="2"/>
        <v>460.47168099999999</v>
      </c>
      <c r="J39" s="133">
        <f t="shared" si="3"/>
        <v>506.51884910000001</v>
      </c>
      <c r="K39" s="134" t="s">
        <v>33</v>
      </c>
    </row>
    <row r="40" spans="1:11" x14ac:dyDescent="0.2">
      <c r="A40" s="131">
        <v>39</v>
      </c>
      <c r="B40" s="132" t="s">
        <v>69</v>
      </c>
      <c r="C40" s="132">
        <v>402</v>
      </c>
      <c r="D40" s="131" t="s">
        <v>116</v>
      </c>
      <c r="E40" s="133">
        <v>37.71</v>
      </c>
      <c r="F40" s="133">
        <f t="shared" si="4"/>
        <v>405.90666899999997</v>
      </c>
      <c r="G40" s="133">
        <v>18.829999999999998</v>
      </c>
      <c r="H40" s="133">
        <v>23.68</v>
      </c>
      <c r="I40" s="133">
        <f t="shared" si="2"/>
        <v>448.41666899999996</v>
      </c>
      <c r="J40" s="133">
        <f t="shared" si="3"/>
        <v>493.25833590000002</v>
      </c>
      <c r="K40" s="134" t="s">
        <v>33</v>
      </c>
    </row>
    <row r="41" spans="1:11" x14ac:dyDescent="0.2">
      <c r="A41" s="131">
        <v>40</v>
      </c>
      <c r="B41" s="132" t="s">
        <v>69</v>
      </c>
      <c r="C41" s="132">
        <v>403</v>
      </c>
      <c r="D41" s="131" t="s">
        <v>116</v>
      </c>
      <c r="E41" s="133">
        <v>37.71</v>
      </c>
      <c r="F41" s="133">
        <f t="shared" si="4"/>
        <v>405.90666899999997</v>
      </c>
      <c r="G41" s="133">
        <v>18.829999999999998</v>
      </c>
      <c r="H41" s="133">
        <v>19.260000000000002</v>
      </c>
      <c r="I41" s="133">
        <f t="shared" si="2"/>
        <v>443.99666899999994</v>
      </c>
      <c r="J41" s="133">
        <f t="shared" si="3"/>
        <v>488.3963359</v>
      </c>
      <c r="K41" s="134" t="s">
        <v>33</v>
      </c>
    </row>
    <row r="42" spans="1:11" x14ac:dyDescent="0.2">
      <c r="A42" s="131">
        <v>41</v>
      </c>
      <c r="B42" s="132" t="s">
        <v>69</v>
      </c>
      <c r="C42" s="132">
        <v>404</v>
      </c>
      <c r="D42" s="131" t="s">
        <v>116</v>
      </c>
      <c r="E42" s="133">
        <v>37.71</v>
      </c>
      <c r="F42" s="133">
        <f t="shared" si="4"/>
        <v>405.90666899999997</v>
      </c>
      <c r="G42" s="133">
        <v>18.829999999999998</v>
      </c>
      <c r="H42" s="133">
        <v>19.260000000000002</v>
      </c>
      <c r="I42" s="133">
        <f t="shared" si="2"/>
        <v>443.99666899999994</v>
      </c>
      <c r="J42" s="133">
        <f t="shared" si="3"/>
        <v>488.3963359</v>
      </c>
      <c r="K42" s="134" t="s">
        <v>33</v>
      </c>
    </row>
    <row r="43" spans="1:11" x14ac:dyDescent="0.2">
      <c r="A43" s="131">
        <v>42</v>
      </c>
      <c r="B43" s="132" t="s">
        <v>69</v>
      </c>
      <c r="C43" s="132">
        <v>405</v>
      </c>
      <c r="D43" s="131" t="s">
        <v>116</v>
      </c>
      <c r="E43" s="133">
        <v>37.71</v>
      </c>
      <c r="F43" s="133">
        <f t="shared" si="4"/>
        <v>405.90666899999997</v>
      </c>
      <c r="G43" s="133">
        <v>18.829999999999998</v>
      </c>
      <c r="H43" s="133">
        <v>24.86</v>
      </c>
      <c r="I43" s="133">
        <f t="shared" si="2"/>
        <v>449.59666899999996</v>
      </c>
      <c r="J43" s="133">
        <f t="shared" si="3"/>
        <v>494.55633590000002</v>
      </c>
      <c r="K43" s="134" t="s">
        <v>33</v>
      </c>
    </row>
    <row r="44" spans="1:11" x14ac:dyDescent="0.2">
      <c r="A44" s="131">
        <v>43</v>
      </c>
      <c r="B44" s="132" t="s">
        <v>69</v>
      </c>
      <c r="C44" s="132">
        <v>406</v>
      </c>
      <c r="D44" s="131" t="s">
        <v>116</v>
      </c>
      <c r="E44" s="133">
        <v>37.94</v>
      </c>
      <c r="F44" s="133">
        <f t="shared" si="4"/>
        <v>408.38236599999993</v>
      </c>
      <c r="G44" s="133">
        <v>19.260000000000002</v>
      </c>
      <c r="H44" s="133">
        <v>23.68</v>
      </c>
      <c r="I44" s="133">
        <f t="shared" si="2"/>
        <v>451.32236599999993</v>
      </c>
      <c r="J44" s="133">
        <f t="shared" si="3"/>
        <v>496.45460259999999</v>
      </c>
      <c r="K44" s="134" t="s">
        <v>33</v>
      </c>
    </row>
    <row r="45" spans="1:11" x14ac:dyDescent="0.2">
      <c r="A45" s="131">
        <v>44</v>
      </c>
      <c r="B45" s="132" t="s">
        <v>69</v>
      </c>
      <c r="C45" s="132">
        <v>407</v>
      </c>
      <c r="D45" s="131" t="s">
        <v>116</v>
      </c>
      <c r="E45" s="133">
        <v>37.94</v>
      </c>
      <c r="F45" s="133">
        <f t="shared" si="4"/>
        <v>408.38236599999993</v>
      </c>
      <c r="G45" s="133">
        <v>19.260000000000002</v>
      </c>
      <c r="H45" s="133">
        <v>15.39</v>
      </c>
      <c r="I45" s="133">
        <f t="shared" si="2"/>
        <v>443.03236599999991</v>
      </c>
      <c r="J45" s="133">
        <f t="shared" si="3"/>
        <v>487.33560259999996</v>
      </c>
      <c r="K45" s="134" t="s">
        <v>33</v>
      </c>
    </row>
    <row r="46" spans="1:11" x14ac:dyDescent="0.2">
      <c r="A46" s="131">
        <v>45</v>
      </c>
      <c r="B46" s="132" t="s">
        <v>69</v>
      </c>
      <c r="C46" s="132">
        <v>408</v>
      </c>
      <c r="D46" s="131" t="s">
        <v>116</v>
      </c>
      <c r="E46" s="133">
        <v>37.71</v>
      </c>
      <c r="F46" s="133">
        <f t="shared" si="4"/>
        <v>405.90666899999997</v>
      </c>
      <c r="G46" s="133">
        <v>18.829999999999998</v>
      </c>
      <c r="H46" s="133">
        <v>24.86</v>
      </c>
      <c r="I46" s="133">
        <f t="shared" si="2"/>
        <v>449.59666899999996</v>
      </c>
      <c r="J46" s="133">
        <f t="shared" si="3"/>
        <v>494.55633590000002</v>
      </c>
      <c r="K46" s="134" t="s">
        <v>33</v>
      </c>
    </row>
    <row r="47" spans="1:11" x14ac:dyDescent="0.2">
      <c r="A47" s="131">
        <v>46</v>
      </c>
      <c r="B47" s="132" t="s">
        <v>69</v>
      </c>
      <c r="C47" s="132">
        <v>409</v>
      </c>
      <c r="D47" s="131" t="s">
        <v>116</v>
      </c>
      <c r="E47" s="133">
        <v>37.71</v>
      </c>
      <c r="F47" s="133">
        <f t="shared" si="4"/>
        <v>405.90666899999997</v>
      </c>
      <c r="G47" s="133">
        <v>18.829999999999998</v>
      </c>
      <c r="H47" s="133">
        <v>20.45</v>
      </c>
      <c r="I47" s="133">
        <f t="shared" ref="I47:I110" si="5">+F47+G47+H47</f>
        <v>445.18666899999994</v>
      </c>
      <c r="J47" s="133">
        <f t="shared" si="3"/>
        <v>489.70533589999997</v>
      </c>
      <c r="K47" s="134" t="s">
        <v>33</v>
      </c>
    </row>
    <row r="48" spans="1:11" x14ac:dyDescent="0.2">
      <c r="A48" s="131">
        <v>47</v>
      </c>
      <c r="B48" s="132" t="s">
        <v>69</v>
      </c>
      <c r="C48" s="132">
        <v>410</v>
      </c>
      <c r="D48" s="131" t="s">
        <v>116</v>
      </c>
      <c r="E48" s="133">
        <v>37.71</v>
      </c>
      <c r="F48" s="133">
        <f t="shared" si="4"/>
        <v>405.90666899999997</v>
      </c>
      <c r="G48" s="133">
        <v>18.829999999999998</v>
      </c>
      <c r="H48" s="133">
        <v>20.45</v>
      </c>
      <c r="I48" s="133">
        <f t="shared" si="5"/>
        <v>445.18666899999994</v>
      </c>
      <c r="J48" s="133">
        <f t="shared" si="3"/>
        <v>489.70533589999997</v>
      </c>
      <c r="K48" s="134" t="s">
        <v>33</v>
      </c>
    </row>
    <row r="49" spans="1:11" x14ac:dyDescent="0.2">
      <c r="A49" s="131">
        <v>48</v>
      </c>
      <c r="B49" s="132" t="s">
        <v>69</v>
      </c>
      <c r="C49" s="132">
        <v>411</v>
      </c>
      <c r="D49" s="131" t="s">
        <v>116</v>
      </c>
      <c r="E49" s="133">
        <v>37.71</v>
      </c>
      <c r="F49" s="133">
        <f t="shared" si="4"/>
        <v>405.90666899999997</v>
      </c>
      <c r="G49" s="133">
        <v>18.829999999999998</v>
      </c>
      <c r="H49" s="133">
        <v>24.86</v>
      </c>
      <c r="I49" s="133">
        <f t="shared" si="5"/>
        <v>449.59666899999996</v>
      </c>
      <c r="J49" s="133">
        <f t="shared" si="3"/>
        <v>494.55633590000002</v>
      </c>
      <c r="K49" s="134" t="s">
        <v>33</v>
      </c>
    </row>
    <row r="50" spans="1:11" x14ac:dyDescent="0.2">
      <c r="A50" s="131">
        <v>49</v>
      </c>
      <c r="B50" s="132" t="s">
        <v>69</v>
      </c>
      <c r="C50" s="132">
        <v>412</v>
      </c>
      <c r="D50" s="131" t="s">
        <v>116</v>
      </c>
      <c r="E50" s="133">
        <v>38.79</v>
      </c>
      <c r="F50" s="133">
        <f t="shared" si="4"/>
        <v>417.53168099999999</v>
      </c>
      <c r="G50" s="133">
        <v>19.260000000000002</v>
      </c>
      <c r="H50" s="133">
        <v>15.39</v>
      </c>
      <c r="I50" s="133">
        <f t="shared" si="5"/>
        <v>452.18168099999997</v>
      </c>
      <c r="J50" s="133">
        <f t="shared" si="3"/>
        <v>497.39984909999998</v>
      </c>
      <c r="K50" s="134" t="s">
        <v>33</v>
      </c>
    </row>
    <row r="51" spans="1:11" x14ac:dyDescent="0.2">
      <c r="A51" s="131">
        <v>50</v>
      </c>
      <c r="B51" s="132" t="s">
        <v>70</v>
      </c>
      <c r="C51" s="132">
        <v>501</v>
      </c>
      <c r="D51" s="131" t="s">
        <v>116</v>
      </c>
      <c r="E51" s="133">
        <v>38.79</v>
      </c>
      <c r="F51" s="133">
        <f t="shared" si="4"/>
        <v>417.53168099999999</v>
      </c>
      <c r="G51" s="133">
        <v>19.260000000000002</v>
      </c>
      <c r="H51" s="133">
        <v>23.68</v>
      </c>
      <c r="I51" s="133">
        <f t="shared" si="5"/>
        <v>460.47168099999999</v>
      </c>
      <c r="J51" s="133">
        <f t="shared" si="3"/>
        <v>506.51884910000001</v>
      </c>
      <c r="K51" s="134" t="s">
        <v>33</v>
      </c>
    </row>
    <row r="52" spans="1:11" x14ac:dyDescent="0.2">
      <c r="A52" s="131">
        <v>51</v>
      </c>
      <c r="B52" s="132" t="s">
        <v>70</v>
      </c>
      <c r="C52" s="132">
        <v>502</v>
      </c>
      <c r="D52" s="131" t="s">
        <v>116</v>
      </c>
      <c r="E52" s="133">
        <v>37.71</v>
      </c>
      <c r="F52" s="133">
        <f t="shared" si="4"/>
        <v>405.90666899999997</v>
      </c>
      <c r="G52" s="133">
        <v>18.829999999999998</v>
      </c>
      <c r="H52" s="133">
        <v>23.68</v>
      </c>
      <c r="I52" s="133">
        <f t="shared" si="5"/>
        <v>448.41666899999996</v>
      </c>
      <c r="J52" s="133">
        <f t="shared" si="3"/>
        <v>493.25833590000002</v>
      </c>
      <c r="K52" s="134" t="s">
        <v>33</v>
      </c>
    </row>
    <row r="53" spans="1:11" x14ac:dyDescent="0.2">
      <c r="A53" s="131">
        <v>52</v>
      </c>
      <c r="B53" s="132" t="s">
        <v>70</v>
      </c>
      <c r="C53" s="132">
        <v>503</v>
      </c>
      <c r="D53" s="131" t="s">
        <v>116</v>
      </c>
      <c r="E53" s="133">
        <v>37.71</v>
      </c>
      <c r="F53" s="133">
        <f t="shared" si="4"/>
        <v>405.90666899999997</v>
      </c>
      <c r="G53" s="133">
        <v>18.829999999999998</v>
      </c>
      <c r="H53" s="133">
        <v>19.260000000000002</v>
      </c>
      <c r="I53" s="133">
        <f t="shared" si="5"/>
        <v>443.99666899999994</v>
      </c>
      <c r="J53" s="133">
        <f t="shared" si="3"/>
        <v>488.3963359</v>
      </c>
      <c r="K53" s="134" t="s">
        <v>33</v>
      </c>
    </row>
    <row r="54" spans="1:11" x14ac:dyDescent="0.2">
      <c r="A54" s="131">
        <v>53</v>
      </c>
      <c r="B54" s="132" t="s">
        <v>70</v>
      </c>
      <c r="C54" s="132">
        <v>504</v>
      </c>
      <c r="D54" s="131" t="s">
        <v>116</v>
      </c>
      <c r="E54" s="133">
        <v>37.71</v>
      </c>
      <c r="F54" s="133">
        <f t="shared" si="4"/>
        <v>405.90666899999997</v>
      </c>
      <c r="G54" s="133">
        <v>18.829999999999998</v>
      </c>
      <c r="H54" s="133">
        <v>19.260000000000002</v>
      </c>
      <c r="I54" s="133">
        <f t="shared" si="5"/>
        <v>443.99666899999994</v>
      </c>
      <c r="J54" s="133">
        <f t="shared" si="3"/>
        <v>488.3963359</v>
      </c>
      <c r="K54" s="134" t="s">
        <v>109</v>
      </c>
    </row>
    <row r="55" spans="1:11" x14ac:dyDescent="0.2">
      <c r="A55" s="131">
        <v>54</v>
      </c>
      <c r="B55" s="132" t="s">
        <v>70</v>
      </c>
      <c r="C55" s="132">
        <v>505</v>
      </c>
      <c r="D55" s="131" t="s">
        <v>116</v>
      </c>
      <c r="E55" s="133">
        <v>37.71</v>
      </c>
      <c r="F55" s="133">
        <f t="shared" si="4"/>
        <v>405.90666899999997</v>
      </c>
      <c r="G55" s="133">
        <v>18.829999999999998</v>
      </c>
      <c r="H55" s="133">
        <v>24.86</v>
      </c>
      <c r="I55" s="133">
        <f t="shared" si="5"/>
        <v>449.59666899999996</v>
      </c>
      <c r="J55" s="133">
        <f t="shared" si="3"/>
        <v>494.55633590000002</v>
      </c>
      <c r="K55" s="134" t="s">
        <v>33</v>
      </c>
    </row>
    <row r="56" spans="1:11" x14ac:dyDescent="0.2">
      <c r="A56" s="131">
        <v>55</v>
      </c>
      <c r="B56" s="132" t="s">
        <v>70</v>
      </c>
      <c r="C56" s="132">
        <v>506</v>
      </c>
      <c r="D56" s="131" t="s">
        <v>116</v>
      </c>
      <c r="E56" s="133">
        <v>37.94</v>
      </c>
      <c r="F56" s="133">
        <f t="shared" si="4"/>
        <v>408.38236599999993</v>
      </c>
      <c r="G56" s="133">
        <v>19.260000000000002</v>
      </c>
      <c r="H56" s="133">
        <v>23.68</v>
      </c>
      <c r="I56" s="133">
        <f t="shared" si="5"/>
        <v>451.32236599999993</v>
      </c>
      <c r="J56" s="133">
        <f t="shared" si="3"/>
        <v>496.45460259999999</v>
      </c>
      <c r="K56" s="134" t="s">
        <v>33</v>
      </c>
    </row>
    <row r="57" spans="1:11" x14ac:dyDescent="0.2">
      <c r="A57" s="131">
        <v>56</v>
      </c>
      <c r="B57" s="132" t="s">
        <v>70</v>
      </c>
      <c r="C57" s="132">
        <v>507</v>
      </c>
      <c r="D57" s="131" t="s">
        <v>116</v>
      </c>
      <c r="E57" s="133">
        <v>37.94</v>
      </c>
      <c r="F57" s="133">
        <f t="shared" si="4"/>
        <v>408.38236599999993</v>
      </c>
      <c r="G57" s="133">
        <v>19.260000000000002</v>
      </c>
      <c r="H57" s="133">
        <v>15.39</v>
      </c>
      <c r="I57" s="133">
        <f t="shared" si="5"/>
        <v>443.03236599999991</v>
      </c>
      <c r="J57" s="133">
        <f t="shared" si="3"/>
        <v>487.33560259999996</v>
      </c>
      <c r="K57" s="134" t="s">
        <v>33</v>
      </c>
    </row>
    <row r="58" spans="1:11" x14ac:dyDescent="0.2">
      <c r="A58" s="131">
        <v>57</v>
      </c>
      <c r="B58" s="132" t="s">
        <v>70</v>
      </c>
      <c r="C58" s="132">
        <v>508</v>
      </c>
      <c r="D58" s="131" t="s">
        <v>116</v>
      </c>
      <c r="E58" s="133">
        <v>37.71</v>
      </c>
      <c r="F58" s="133">
        <f t="shared" si="4"/>
        <v>405.90666899999997</v>
      </c>
      <c r="G58" s="133">
        <v>18.829999999999998</v>
      </c>
      <c r="H58" s="133">
        <v>24.86</v>
      </c>
      <c r="I58" s="133">
        <f t="shared" si="5"/>
        <v>449.59666899999996</v>
      </c>
      <c r="J58" s="133">
        <f t="shared" si="3"/>
        <v>494.55633590000002</v>
      </c>
      <c r="K58" s="134" t="s">
        <v>33</v>
      </c>
    </row>
    <row r="59" spans="1:11" x14ac:dyDescent="0.2">
      <c r="A59" s="131">
        <v>58</v>
      </c>
      <c r="B59" s="132" t="s">
        <v>70</v>
      </c>
      <c r="C59" s="132">
        <v>509</v>
      </c>
      <c r="D59" s="131" t="s">
        <v>116</v>
      </c>
      <c r="E59" s="133">
        <v>37.71</v>
      </c>
      <c r="F59" s="133">
        <f t="shared" si="4"/>
        <v>405.90666899999997</v>
      </c>
      <c r="G59" s="133">
        <v>18.829999999999998</v>
      </c>
      <c r="H59" s="133">
        <v>20.45</v>
      </c>
      <c r="I59" s="133">
        <f t="shared" si="5"/>
        <v>445.18666899999994</v>
      </c>
      <c r="J59" s="133">
        <f t="shared" si="3"/>
        <v>489.70533589999997</v>
      </c>
      <c r="K59" s="134" t="s">
        <v>33</v>
      </c>
    </row>
    <row r="60" spans="1:11" x14ac:dyDescent="0.2">
      <c r="A60" s="131">
        <v>59</v>
      </c>
      <c r="B60" s="132" t="s">
        <v>70</v>
      </c>
      <c r="C60" s="132">
        <v>510</v>
      </c>
      <c r="D60" s="131" t="s">
        <v>116</v>
      </c>
      <c r="E60" s="133">
        <v>37.71</v>
      </c>
      <c r="F60" s="133">
        <f t="shared" si="4"/>
        <v>405.90666899999997</v>
      </c>
      <c r="G60" s="133">
        <v>18.829999999999998</v>
      </c>
      <c r="H60" s="133">
        <v>20.45</v>
      </c>
      <c r="I60" s="133">
        <f t="shared" si="5"/>
        <v>445.18666899999994</v>
      </c>
      <c r="J60" s="133">
        <f t="shared" si="3"/>
        <v>489.70533589999997</v>
      </c>
      <c r="K60" s="134" t="s">
        <v>33</v>
      </c>
    </row>
    <row r="61" spans="1:11" x14ac:dyDescent="0.2">
      <c r="A61" s="131">
        <v>60</v>
      </c>
      <c r="B61" s="132" t="s">
        <v>70</v>
      </c>
      <c r="C61" s="132">
        <v>511</v>
      </c>
      <c r="D61" s="131" t="s">
        <v>116</v>
      </c>
      <c r="E61" s="133">
        <v>37.71</v>
      </c>
      <c r="F61" s="133">
        <f t="shared" si="4"/>
        <v>405.90666899999997</v>
      </c>
      <c r="G61" s="133">
        <v>18.829999999999998</v>
      </c>
      <c r="H61" s="133">
        <v>24.86</v>
      </c>
      <c r="I61" s="133">
        <f t="shared" si="5"/>
        <v>449.59666899999996</v>
      </c>
      <c r="J61" s="133">
        <f t="shared" si="3"/>
        <v>494.55633590000002</v>
      </c>
      <c r="K61" s="134" t="s">
        <v>33</v>
      </c>
    </row>
    <row r="62" spans="1:11" x14ac:dyDescent="0.2">
      <c r="A62" s="131">
        <v>61</v>
      </c>
      <c r="B62" s="132" t="s">
        <v>70</v>
      </c>
      <c r="C62" s="132">
        <v>512</v>
      </c>
      <c r="D62" s="131" t="s">
        <v>116</v>
      </c>
      <c r="E62" s="133">
        <v>38.79</v>
      </c>
      <c r="F62" s="133">
        <f t="shared" si="4"/>
        <v>417.53168099999999</v>
      </c>
      <c r="G62" s="133">
        <v>19.260000000000002</v>
      </c>
      <c r="H62" s="133">
        <v>15.39</v>
      </c>
      <c r="I62" s="133">
        <f t="shared" si="5"/>
        <v>452.18168099999997</v>
      </c>
      <c r="J62" s="133">
        <f t="shared" si="3"/>
        <v>497.39984909999998</v>
      </c>
      <c r="K62" s="134" t="s">
        <v>33</v>
      </c>
    </row>
    <row r="63" spans="1:11" x14ac:dyDescent="0.2">
      <c r="A63" s="131">
        <v>62</v>
      </c>
      <c r="B63" s="132" t="s">
        <v>71</v>
      </c>
      <c r="C63" s="132">
        <v>601</v>
      </c>
      <c r="D63" s="131" t="s">
        <v>116</v>
      </c>
      <c r="E63" s="133">
        <v>38.79</v>
      </c>
      <c r="F63" s="133">
        <f t="shared" si="4"/>
        <v>417.53168099999999</v>
      </c>
      <c r="G63" s="133">
        <v>19.260000000000002</v>
      </c>
      <c r="H63" s="133">
        <v>23.68</v>
      </c>
      <c r="I63" s="133">
        <f t="shared" si="5"/>
        <v>460.47168099999999</v>
      </c>
      <c r="J63" s="133">
        <f t="shared" si="3"/>
        <v>506.51884910000001</v>
      </c>
      <c r="K63" s="134" t="s">
        <v>109</v>
      </c>
    </row>
    <row r="64" spans="1:11" x14ac:dyDescent="0.2">
      <c r="A64" s="131">
        <v>63</v>
      </c>
      <c r="B64" s="132" t="s">
        <v>71</v>
      </c>
      <c r="C64" s="132">
        <v>602</v>
      </c>
      <c r="D64" s="131" t="s">
        <v>116</v>
      </c>
      <c r="E64" s="133">
        <v>37.71</v>
      </c>
      <c r="F64" s="133">
        <f t="shared" si="4"/>
        <v>405.90666899999997</v>
      </c>
      <c r="G64" s="133">
        <v>18.829999999999998</v>
      </c>
      <c r="H64" s="133">
        <v>23.68</v>
      </c>
      <c r="I64" s="133">
        <f t="shared" si="5"/>
        <v>448.41666899999996</v>
      </c>
      <c r="J64" s="133">
        <f t="shared" si="3"/>
        <v>493.25833590000002</v>
      </c>
      <c r="K64" s="134" t="s">
        <v>33</v>
      </c>
    </row>
    <row r="65" spans="1:11" x14ac:dyDescent="0.2">
      <c r="A65" s="131">
        <v>64</v>
      </c>
      <c r="B65" s="132" t="s">
        <v>71</v>
      </c>
      <c r="C65" s="132">
        <v>603</v>
      </c>
      <c r="D65" s="131" t="s">
        <v>116</v>
      </c>
      <c r="E65" s="133">
        <v>37.71</v>
      </c>
      <c r="F65" s="133">
        <f t="shared" si="4"/>
        <v>405.90666899999997</v>
      </c>
      <c r="G65" s="133">
        <v>18.829999999999998</v>
      </c>
      <c r="H65" s="133">
        <v>19.260000000000002</v>
      </c>
      <c r="I65" s="133">
        <f t="shared" si="5"/>
        <v>443.99666899999994</v>
      </c>
      <c r="J65" s="133">
        <f t="shared" si="3"/>
        <v>488.3963359</v>
      </c>
      <c r="K65" s="134" t="s">
        <v>109</v>
      </c>
    </row>
    <row r="66" spans="1:11" x14ac:dyDescent="0.2">
      <c r="A66" s="131">
        <v>65</v>
      </c>
      <c r="B66" s="132" t="s">
        <v>71</v>
      </c>
      <c r="C66" s="132">
        <v>604</v>
      </c>
      <c r="D66" s="131" t="s">
        <v>116</v>
      </c>
      <c r="E66" s="133">
        <v>37.71</v>
      </c>
      <c r="F66" s="133">
        <f t="shared" si="4"/>
        <v>405.90666899999997</v>
      </c>
      <c r="G66" s="133">
        <v>18.829999999999998</v>
      </c>
      <c r="H66" s="133">
        <v>19.260000000000002</v>
      </c>
      <c r="I66" s="133">
        <f t="shared" si="5"/>
        <v>443.99666899999994</v>
      </c>
      <c r="J66" s="133">
        <f t="shared" si="3"/>
        <v>488.3963359</v>
      </c>
      <c r="K66" s="134" t="s">
        <v>33</v>
      </c>
    </row>
    <row r="67" spans="1:11" x14ac:dyDescent="0.2">
      <c r="A67" s="131">
        <v>66</v>
      </c>
      <c r="B67" s="132" t="s">
        <v>71</v>
      </c>
      <c r="C67" s="132">
        <v>605</v>
      </c>
      <c r="D67" s="131" t="s">
        <v>116</v>
      </c>
      <c r="E67" s="133">
        <v>37.71</v>
      </c>
      <c r="F67" s="133">
        <f t="shared" si="4"/>
        <v>405.90666899999997</v>
      </c>
      <c r="G67" s="133">
        <v>18.829999999999998</v>
      </c>
      <c r="H67" s="133">
        <v>24.86</v>
      </c>
      <c r="I67" s="133">
        <f t="shared" si="5"/>
        <v>449.59666899999996</v>
      </c>
      <c r="J67" s="133">
        <f t="shared" si="3"/>
        <v>494.55633590000002</v>
      </c>
      <c r="K67" s="134" t="s">
        <v>33</v>
      </c>
    </row>
    <row r="68" spans="1:11" x14ac:dyDescent="0.2">
      <c r="A68" s="131">
        <v>67</v>
      </c>
      <c r="B68" s="132" t="s">
        <v>71</v>
      </c>
      <c r="C68" s="132">
        <v>606</v>
      </c>
      <c r="D68" s="131" t="s">
        <v>116</v>
      </c>
      <c r="E68" s="133">
        <v>37.94</v>
      </c>
      <c r="F68" s="133">
        <f t="shared" si="4"/>
        <v>408.38236599999993</v>
      </c>
      <c r="G68" s="133">
        <v>19.260000000000002</v>
      </c>
      <c r="H68" s="133">
        <v>23.68</v>
      </c>
      <c r="I68" s="133">
        <f t="shared" si="5"/>
        <v>451.32236599999993</v>
      </c>
      <c r="J68" s="133">
        <f t="shared" ref="J68:J131" si="6">I68*1.1</f>
        <v>496.45460259999999</v>
      </c>
      <c r="K68" s="134" t="s">
        <v>33</v>
      </c>
    </row>
    <row r="69" spans="1:11" x14ac:dyDescent="0.2">
      <c r="A69" s="131">
        <v>68</v>
      </c>
      <c r="B69" s="132" t="s">
        <v>71</v>
      </c>
      <c r="C69" s="132">
        <v>607</v>
      </c>
      <c r="D69" s="131" t="s">
        <v>116</v>
      </c>
      <c r="E69" s="133">
        <v>37.94</v>
      </c>
      <c r="F69" s="133">
        <f t="shared" si="4"/>
        <v>408.38236599999993</v>
      </c>
      <c r="G69" s="133">
        <v>19.260000000000002</v>
      </c>
      <c r="H69" s="133">
        <v>15.39</v>
      </c>
      <c r="I69" s="133">
        <f t="shared" si="5"/>
        <v>443.03236599999991</v>
      </c>
      <c r="J69" s="133">
        <f t="shared" si="6"/>
        <v>487.33560259999996</v>
      </c>
      <c r="K69" s="134" t="s">
        <v>33</v>
      </c>
    </row>
    <row r="70" spans="1:11" x14ac:dyDescent="0.2">
      <c r="A70" s="131">
        <v>69</v>
      </c>
      <c r="B70" s="132" t="s">
        <v>71</v>
      </c>
      <c r="C70" s="132">
        <v>608</v>
      </c>
      <c r="D70" s="131" t="s">
        <v>116</v>
      </c>
      <c r="E70" s="133">
        <v>37.71</v>
      </c>
      <c r="F70" s="133">
        <f t="shared" si="4"/>
        <v>405.90666899999997</v>
      </c>
      <c r="G70" s="133">
        <v>18.829999999999998</v>
      </c>
      <c r="H70" s="133">
        <v>24.86</v>
      </c>
      <c r="I70" s="133">
        <f t="shared" si="5"/>
        <v>449.59666899999996</v>
      </c>
      <c r="J70" s="133">
        <f t="shared" si="6"/>
        <v>494.55633590000002</v>
      </c>
      <c r="K70" s="134" t="s">
        <v>33</v>
      </c>
    </row>
    <row r="71" spans="1:11" x14ac:dyDescent="0.2">
      <c r="A71" s="131">
        <v>70</v>
      </c>
      <c r="B71" s="132" t="s">
        <v>71</v>
      </c>
      <c r="C71" s="132">
        <v>609</v>
      </c>
      <c r="D71" s="131" t="s">
        <v>116</v>
      </c>
      <c r="E71" s="133">
        <v>37.71</v>
      </c>
      <c r="F71" s="133">
        <f t="shared" si="4"/>
        <v>405.90666899999997</v>
      </c>
      <c r="G71" s="133">
        <v>18.829999999999998</v>
      </c>
      <c r="H71" s="133">
        <v>20.45</v>
      </c>
      <c r="I71" s="133">
        <f t="shared" si="5"/>
        <v>445.18666899999994</v>
      </c>
      <c r="J71" s="133">
        <f t="shared" si="6"/>
        <v>489.70533589999997</v>
      </c>
      <c r="K71" s="134" t="s">
        <v>33</v>
      </c>
    </row>
    <row r="72" spans="1:11" x14ac:dyDescent="0.2">
      <c r="A72" s="131">
        <v>71</v>
      </c>
      <c r="B72" s="132" t="s">
        <v>71</v>
      </c>
      <c r="C72" s="132">
        <v>610</v>
      </c>
      <c r="D72" s="131" t="s">
        <v>116</v>
      </c>
      <c r="E72" s="133">
        <v>37.71</v>
      </c>
      <c r="F72" s="133">
        <f t="shared" si="4"/>
        <v>405.90666899999997</v>
      </c>
      <c r="G72" s="133">
        <v>18.829999999999998</v>
      </c>
      <c r="H72" s="133">
        <v>20.45</v>
      </c>
      <c r="I72" s="133">
        <f t="shared" si="5"/>
        <v>445.18666899999994</v>
      </c>
      <c r="J72" s="133">
        <f t="shared" si="6"/>
        <v>489.70533589999997</v>
      </c>
      <c r="K72" s="134" t="s">
        <v>33</v>
      </c>
    </row>
    <row r="73" spans="1:11" x14ac:dyDescent="0.2">
      <c r="A73" s="131">
        <v>72</v>
      </c>
      <c r="B73" s="132" t="s">
        <v>71</v>
      </c>
      <c r="C73" s="132">
        <v>611</v>
      </c>
      <c r="D73" s="131" t="s">
        <v>116</v>
      </c>
      <c r="E73" s="133">
        <v>37.71</v>
      </c>
      <c r="F73" s="133">
        <f t="shared" si="4"/>
        <v>405.90666899999997</v>
      </c>
      <c r="G73" s="133">
        <v>18.829999999999998</v>
      </c>
      <c r="H73" s="133">
        <v>24.86</v>
      </c>
      <c r="I73" s="133">
        <f t="shared" si="5"/>
        <v>449.59666899999996</v>
      </c>
      <c r="J73" s="133">
        <f t="shared" si="6"/>
        <v>494.55633590000002</v>
      </c>
      <c r="K73" s="134" t="s">
        <v>33</v>
      </c>
    </row>
    <row r="74" spans="1:11" x14ac:dyDescent="0.2">
      <c r="A74" s="131">
        <v>73</v>
      </c>
      <c r="B74" s="132" t="s">
        <v>71</v>
      </c>
      <c r="C74" s="132">
        <v>612</v>
      </c>
      <c r="D74" s="131" t="s">
        <v>116</v>
      </c>
      <c r="E74" s="133">
        <v>38.79</v>
      </c>
      <c r="F74" s="133">
        <f t="shared" si="4"/>
        <v>417.53168099999999</v>
      </c>
      <c r="G74" s="133">
        <v>19.260000000000002</v>
      </c>
      <c r="H74" s="133">
        <v>15.39</v>
      </c>
      <c r="I74" s="133">
        <f t="shared" si="5"/>
        <v>452.18168099999997</v>
      </c>
      <c r="J74" s="133">
        <f t="shared" si="6"/>
        <v>497.39984909999998</v>
      </c>
      <c r="K74" s="134" t="s">
        <v>33</v>
      </c>
    </row>
    <row r="75" spans="1:11" x14ac:dyDescent="0.2">
      <c r="A75" s="131">
        <v>74</v>
      </c>
      <c r="B75" s="132" t="s">
        <v>72</v>
      </c>
      <c r="C75" s="132">
        <v>701</v>
      </c>
      <c r="D75" s="131" t="s">
        <v>116</v>
      </c>
      <c r="E75" s="133">
        <v>38.79</v>
      </c>
      <c r="F75" s="133">
        <f t="shared" si="4"/>
        <v>417.53168099999999</v>
      </c>
      <c r="G75" s="133">
        <v>19.260000000000002</v>
      </c>
      <c r="H75" s="133">
        <v>23.68</v>
      </c>
      <c r="I75" s="133">
        <f t="shared" si="5"/>
        <v>460.47168099999999</v>
      </c>
      <c r="J75" s="133">
        <f t="shared" si="6"/>
        <v>506.51884910000001</v>
      </c>
      <c r="K75" s="134" t="s">
        <v>33</v>
      </c>
    </row>
    <row r="76" spans="1:11" x14ac:dyDescent="0.2">
      <c r="A76" s="131">
        <v>75</v>
      </c>
      <c r="B76" s="132" t="s">
        <v>72</v>
      </c>
      <c r="C76" s="132">
        <v>702</v>
      </c>
      <c r="D76" s="131" t="s">
        <v>116</v>
      </c>
      <c r="E76" s="133">
        <v>37.71</v>
      </c>
      <c r="F76" s="133">
        <f t="shared" si="4"/>
        <v>405.90666899999997</v>
      </c>
      <c r="G76" s="133">
        <v>18.829999999999998</v>
      </c>
      <c r="H76" s="133">
        <v>23.68</v>
      </c>
      <c r="I76" s="133">
        <f t="shared" si="5"/>
        <v>448.41666899999996</v>
      </c>
      <c r="J76" s="133">
        <f t="shared" si="6"/>
        <v>493.25833590000002</v>
      </c>
      <c r="K76" s="134" t="s">
        <v>33</v>
      </c>
    </row>
    <row r="77" spans="1:11" x14ac:dyDescent="0.2">
      <c r="A77" s="131">
        <v>76</v>
      </c>
      <c r="B77" s="132" t="s">
        <v>72</v>
      </c>
      <c r="C77" s="132">
        <v>703</v>
      </c>
      <c r="D77" s="131" t="s">
        <v>116</v>
      </c>
      <c r="E77" s="133">
        <v>37.71</v>
      </c>
      <c r="F77" s="133">
        <f t="shared" si="4"/>
        <v>405.90666899999997</v>
      </c>
      <c r="G77" s="133">
        <v>18.829999999999998</v>
      </c>
      <c r="H77" s="133">
        <v>19.260000000000002</v>
      </c>
      <c r="I77" s="133">
        <f t="shared" si="5"/>
        <v>443.99666899999994</v>
      </c>
      <c r="J77" s="133">
        <f t="shared" si="6"/>
        <v>488.3963359</v>
      </c>
      <c r="K77" s="134" t="s">
        <v>109</v>
      </c>
    </row>
    <row r="78" spans="1:11" x14ac:dyDescent="0.2">
      <c r="A78" s="131">
        <v>77</v>
      </c>
      <c r="B78" s="132" t="s">
        <v>72</v>
      </c>
      <c r="C78" s="132">
        <v>704</v>
      </c>
      <c r="D78" s="131" t="s">
        <v>116</v>
      </c>
      <c r="E78" s="133">
        <v>37.71</v>
      </c>
      <c r="F78" s="133">
        <f t="shared" si="4"/>
        <v>405.90666899999997</v>
      </c>
      <c r="G78" s="133">
        <v>18.829999999999998</v>
      </c>
      <c r="H78" s="133">
        <v>19.260000000000002</v>
      </c>
      <c r="I78" s="133">
        <f t="shared" si="5"/>
        <v>443.99666899999994</v>
      </c>
      <c r="J78" s="133">
        <f t="shared" si="6"/>
        <v>488.3963359</v>
      </c>
      <c r="K78" s="134" t="s">
        <v>109</v>
      </c>
    </row>
    <row r="79" spans="1:11" x14ac:dyDescent="0.2">
      <c r="A79" s="131">
        <v>78</v>
      </c>
      <c r="B79" s="132" t="s">
        <v>72</v>
      </c>
      <c r="C79" s="132">
        <v>705</v>
      </c>
      <c r="D79" s="131" t="s">
        <v>116</v>
      </c>
      <c r="E79" s="133">
        <v>37.71</v>
      </c>
      <c r="F79" s="133">
        <f t="shared" si="4"/>
        <v>405.90666899999997</v>
      </c>
      <c r="G79" s="133">
        <v>18.829999999999998</v>
      </c>
      <c r="H79" s="133">
        <v>24.86</v>
      </c>
      <c r="I79" s="133">
        <f t="shared" si="5"/>
        <v>449.59666899999996</v>
      </c>
      <c r="J79" s="133">
        <f t="shared" si="6"/>
        <v>494.55633590000002</v>
      </c>
      <c r="K79" s="134" t="s">
        <v>33</v>
      </c>
    </row>
    <row r="80" spans="1:11" x14ac:dyDescent="0.2">
      <c r="A80" s="131">
        <v>79</v>
      </c>
      <c r="B80" s="132" t="s">
        <v>72</v>
      </c>
      <c r="C80" s="132">
        <v>706</v>
      </c>
      <c r="D80" s="131" t="s">
        <v>116</v>
      </c>
      <c r="E80" s="133">
        <v>37.94</v>
      </c>
      <c r="F80" s="133">
        <f t="shared" si="4"/>
        <v>408.38236599999993</v>
      </c>
      <c r="G80" s="133">
        <v>19.260000000000002</v>
      </c>
      <c r="H80" s="133">
        <v>23.68</v>
      </c>
      <c r="I80" s="133">
        <f t="shared" si="5"/>
        <v>451.32236599999993</v>
      </c>
      <c r="J80" s="133">
        <f t="shared" si="6"/>
        <v>496.45460259999999</v>
      </c>
      <c r="K80" s="134" t="s">
        <v>33</v>
      </c>
    </row>
    <row r="81" spans="1:11" x14ac:dyDescent="0.2">
      <c r="A81" s="131">
        <v>80</v>
      </c>
      <c r="B81" s="132" t="s">
        <v>72</v>
      </c>
      <c r="C81" s="132">
        <v>707</v>
      </c>
      <c r="D81" s="131" t="s">
        <v>116</v>
      </c>
      <c r="E81" s="133">
        <v>37.94</v>
      </c>
      <c r="F81" s="133">
        <f t="shared" si="4"/>
        <v>408.38236599999993</v>
      </c>
      <c r="G81" s="133">
        <v>19.260000000000002</v>
      </c>
      <c r="H81" s="133">
        <v>15.39</v>
      </c>
      <c r="I81" s="133">
        <f t="shared" si="5"/>
        <v>443.03236599999991</v>
      </c>
      <c r="J81" s="133">
        <f t="shared" si="6"/>
        <v>487.33560259999996</v>
      </c>
      <c r="K81" s="134" t="s">
        <v>109</v>
      </c>
    </row>
    <row r="82" spans="1:11" x14ac:dyDescent="0.2">
      <c r="A82" s="131">
        <v>81</v>
      </c>
      <c r="B82" s="132" t="s">
        <v>72</v>
      </c>
      <c r="C82" s="132">
        <v>708</v>
      </c>
      <c r="D82" s="131" t="s">
        <v>116</v>
      </c>
      <c r="E82" s="133">
        <v>37.71</v>
      </c>
      <c r="F82" s="133">
        <f t="shared" si="4"/>
        <v>405.90666899999997</v>
      </c>
      <c r="G82" s="133">
        <v>18.829999999999998</v>
      </c>
      <c r="H82" s="133">
        <v>24.86</v>
      </c>
      <c r="I82" s="133">
        <f t="shared" si="5"/>
        <v>449.59666899999996</v>
      </c>
      <c r="J82" s="133">
        <f t="shared" si="6"/>
        <v>494.55633590000002</v>
      </c>
      <c r="K82" s="134" t="s">
        <v>33</v>
      </c>
    </row>
    <row r="83" spans="1:11" x14ac:dyDescent="0.2">
      <c r="A83" s="131">
        <v>82</v>
      </c>
      <c r="B83" s="132" t="s">
        <v>72</v>
      </c>
      <c r="C83" s="132">
        <v>709</v>
      </c>
      <c r="D83" s="131" t="s">
        <v>116</v>
      </c>
      <c r="E83" s="133">
        <v>37.71</v>
      </c>
      <c r="F83" s="133">
        <f t="shared" si="4"/>
        <v>405.90666899999997</v>
      </c>
      <c r="G83" s="133">
        <v>18.829999999999998</v>
      </c>
      <c r="H83" s="133">
        <v>20.45</v>
      </c>
      <c r="I83" s="133">
        <f t="shared" si="5"/>
        <v>445.18666899999994</v>
      </c>
      <c r="J83" s="133">
        <f t="shared" si="6"/>
        <v>489.70533589999997</v>
      </c>
      <c r="K83" s="134" t="s">
        <v>33</v>
      </c>
    </row>
    <row r="84" spans="1:11" x14ac:dyDescent="0.2">
      <c r="A84" s="131">
        <v>83</v>
      </c>
      <c r="B84" s="132" t="s">
        <v>72</v>
      </c>
      <c r="C84" s="132">
        <v>710</v>
      </c>
      <c r="D84" s="131" t="s">
        <v>116</v>
      </c>
      <c r="E84" s="133">
        <v>37.71</v>
      </c>
      <c r="F84" s="133">
        <f t="shared" si="4"/>
        <v>405.90666899999997</v>
      </c>
      <c r="G84" s="133">
        <v>18.829999999999998</v>
      </c>
      <c r="H84" s="133">
        <v>20.45</v>
      </c>
      <c r="I84" s="133">
        <f t="shared" si="5"/>
        <v>445.18666899999994</v>
      </c>
      <c r="J84" s="133">
        <f t="shared" si="6"/>
        <v>489.70533589999997</v>
      </c>
      <c r="K84" s="134" t="s">
        <v>33</v>
      </c>
    </row>
    <row r="85" spans="1:11" x14ac:dyDescent="0.2">
      <c r="A85" s="131">
        <v>84</v>
      </c>
      <c r="B85" s="132" t="s">
        <v>72</v>
      </c>
      <c r="C85" s="132">
        <v>711</v>
      </c>
      <c r="D85" s="131" t="s">
        <v>116</v>
      </c>
      <c r="E85" s="133">
        <v>37.71</v>
      </c>
      <c r="F85" s="133">
        <f t="shared" si="4"/>
        <v>405.90666899999997</v>
      </c>
      <c r="G85" s="133">
        <v>18.829999999999998</v>
      </c>
      <c r="H85" s="133">
        <v>24.86</v>
      </c>
      <c r="I85" s="133">
        <f t="shared" si="5"/>
        <v>449.59666899999996</v>
      </c>
      <c r="J85" s="133">
        <f t="shared" si="6"/>
        <v>494.55633590000002</v>
      </c>
      <c r="K85" s="134" t="s">
        <v>33</v>
      </c>
    </row>
    <row r="86" spans="1:11" x14ac:dyDescent="0.2">
      <c r="A86" s="131">
        <v>85</v>
      </c>
      <c r="B86" s="132" t="s">
        <v>72</v>
      </c>
      <c r="C86" s="132">
        <v>712</v>
      </c>
      <c r="D86" s="131" t="s">
        <v>116</v>
      </c>
      <c r="E86" s="133">
        <v>38.79</v>
      </c>
      <c r="F86" s="133">
        <f t="shared" si="4"/>
        <v>417.53168099999999</v>
      </c>
      <c r="G86" s="133">
        <v>19.260000000000002</v>
      </c>
      <c r="H86" s="133">
        <v>15.39</v>
      </c>
      <c r="I86" s="133">
        <f t="shared" si="5"/>
        <v>452.18168099999997</v>
      </c>
      <c r="J86" s="133">
        <f t="shared" si="6"/>
        <v>497.39984909999998</v>
      </c>
      <c r="K86" s="134" t="s">
        <v>33</v>
      </c>
    </row>
    <row r="87" spans="1:11" x14ac:dyDescent="0.2">
      <c r="A87" s="131">
        <v>86</v>
      </c>
      <c r="B87" s="132" t="s">
        <v>73</v>
      </c>
      <c r="C87" s="132">
        <v>801</v>
      </c>
      <c r="D87" s="131" t="s">
        <v>116</v>
      </c>
      <c r="E87" s="133">
        <v>38.79</v>
      </c>
      <c r="F87" s="133">
        <f t="shared" si="4"/>
        <v>417.53168099999999</v>
      </c>
      <c r="G87" s="133">
        <v>19.260000000000002</v>
      </c>
      <c r="H87" s="133">
        <v>23.68</v>
      </c>
      <c r="I87" s="133">
        <f t="shared" si="5"/>
        <v>460.47168099999999</v>
      </c>
      <c r="J87" s="133">
        <f t="shared" si="6"/>
        <v>506.51884910000001</v>
      </c>
      <c r="K87" s="134" t="s">
        <v>33</v>
      </c>
    </row>
    <row r="88" spans="1:11" x14ac:dyDescent="0.2">
      <c r="A88" s="131">
        <v>87</v>
      </c>
      <c r="B88" s="132" t="s">
        <v>73</v>
      </c>
      <c r="C88" s="132">
        <v>802</v>
      </c>
      <c r="D88" s="131" t="s">
        <v>116</v>
      </c>
      <c r="E88" s="133">
        <v>37.71</v>
      </c>
      <c r="F88" s="133">
        <f t="shared" si="4"/>
        <v>405.90666899999997</v>
      </c>
      <c r="G88" s="133">
        <v>18.829999999999998</v>
      </c>
      <c r="H88" s="133">
        <v>23.68</v>
      </c>
      <c r="I88" s="133">
        <f t="shared" si="5"/>
        <v>448.41666899999996</v>
      </c>
      <c r="J88" s="133">
        <f t="shared" si="6"/>
        <v>493.25833590000002</v>
      </c>
      <c r="K88" s="134" t="s">
        <v>33</v>
      </c>
    </row>
    <row r="89" spans="1:11" x14ac:dyDescent="0.2">
      <c r="A89" s="131">
        <v>88</v>
      </c>
      <c r="B89" s="132" t="s">
        <v>73</v>
      </c>
      <c r="C89" s="132">
        <v>803</v>
      </c>
      <c r="D89" s="131" t="s">
        <v>116</v>
      </c>
      <c r="E89" s="133">
        <v>37.71</v>
      </c>
      <c r="F89" s="133">
        <f t="shared" si="4"/>
        <v>405.90666899999997</v>
      </c>
      <c r="G89" s="133">
        <v>18.829999999999998</v>
      </c>
      <c r="H89" s="133">
        <v>19.260000000000002</v>
      </c>
      <c r="I89" s="133">
        <f t="shared" si="5"/>
        <v>443.99666899999994</v>
      </c>
      <c r="J89" s="133">
        <f t="shared" si="6"/>
        <v>488.3963359</v>
      </c>
      <c r="K89" s="134" t="s">
        <v>109</v>
      </c>
    </row>
    <row r="90" spans="1:11" x14ac:dyDescent="0.2">
      <c r="A90" s="131">
        <v>89</v>
      </c>
      <c r="B90" s="132" t="s">
        <v>73</v>
      </c>
      <c r="C90" s="132">
        <v>804</v>
      </c>
      <c r="D90" s="131" t="s">
        <v>116</v>
      </c>
      <c r="E90" s="133">
        <v>37.71</v>
      </c>
      <c r="F90" s="133">
        <f t="shared" si="4"/>
        <v>405.90666899999997</v>
      </c>
      <c r="G90" s="133">
        <v>18.829999999999998</v>
      </c>
      <c r="H90" s="133">
        <v>19.260000000000002</v>
      </c>
      <c r="I90" s="133">
        <f t="shared" si="5"/>
        <v>443.99666899999994</v>
      </c>
      <c r="J90" s="133">
        <f t="shared" si="6"/>
        <v>488.3963359</v>
      </c>
      <c r="K90" s="134" t="s">
        <v>33</v>
      </c>
    </row>
    <row r="91" spans="1:11" x14ac:dyDescent="0.2">
      <c r="A91" s="131">
        <v>90</v>
      </c>
      <c r="B91" s="132" t="s">
        <v>73</v>
      </c>
      <c r="C91" s="132">
        <v>805</v>
      </c>
      <c r="D91" s="131" t="s">
        <v>116</v>
      </c>
      <c r="E91" s="133">
        <v>37.71</v>
      </c>
      <c r="F91" s="133">
        <f t="shared" si="4"/>
        <v>405.90666899999997</v>
      </c>
      <c r="G91" s="133">
        <v>18.829999999999998</v>
      </c>
      <c r="H91" s="133">
        <v>23.68</v>
      </c>
      <c r="I91" s="133">
        <f t="shared" si="5"/>
        <v>448.41666899999996</v>
      </c>
      <c r="J91" s="133">
        <f t="shared" si="6"/>
        <v>493.25833590000002</v>
      </c>
      <c r="K91" s="134" t="s">
        <v>33</v>
      </c>
    </row>
    <row r="92" spans="1:11" x14ac:dyDescent="0.2">
      <c r="A92" s="131">
        <v>91</v>
      </c>
      <c r="B92" s="132" t="s">
        <v>73</v>
      </c>
      <c r="C92" s="132">
        <v>806</v>
      </c>
      <c r="D92" s="131" t="s">
        <v>117</v>
      </c>
      <c r="E92" s="133">
        <v>0</v>
      </c>
      <c r="F92" s="133">
        <v>0</v>
      </c>
      <c r="G92" s="133">
        <v>0</v>
      </c>
      <c r="H92" s="133">
        <v>0</v>
      </c>
      <c r="I92" s="133">
        <f t="shared" si="5"/>
        <v>0</v>
      </c>
      <c r="J92" s="133">
        <f t="shared" si="6"/>
        <v>0</v>
      </c>
      <c r="K92" s="131" t="s">
        <v>117</v>
      </c>
    </row>
    <row r="93" spans="1:11" x14ac:dyDescent="0.2">
      <c r="A93" s="131">
        <v>92</v>
      </c>
      <c r="B93" s="132" t="s">
        <v>73</v>
      </c>
      <c r="C93" s="132">
        <v>807</v>
      </c>
      <c r="D93" s="131" t="s">
        <v>116</v>
      </c>
      <c r="E93" s="133">
        <v>37.94</v>
      </c>
      <c r="F93" s="133">
        <f t="shared" si="4"/>
        <v>408.38236599999993</v>
      </c>
      <c r="G93" s="133">
        <v>19.260000000000002</v>
      </c>
      <c r="H93" s="133">
        <v>15.39</v>
      </c>
      <c r="I93" s="133">
        <f t="shared" si="5"/>
        <v>443.03236599999991</v>
      </c>
      <c r="J93" s="133">
        <f t="shared" si="6"/>
        <v>487.33560259999996</v>
      </c>
      <c r="K93" s="134" t="s">
        <v>33</v>
      </c>
    </row>
    <row r="94" spans="1:11" x14ac:dyDescent="0.2">
      <c r="A94" s="131">
        <v>93</v>
      </c>
      <c r="B94" s="132" t="s">
        <v>73</v>
      </c>
      <c r="C94" s="132">
        <v>808</v>
      </c>
      <c r="D94" s="131" t="s">
        <v>116</v>
      </c>
      <c r="E94" s="133">
        <v>37.71</v>
      </c>
      <c r="F94" s="133">
        <f t="shared" si="4"/>
        <v>405.90666899999997</v>
      </c>
      <c r="G94" s="133">
        <v>18.829999999999998</v>
      </c>
      <c r="H94" s="133">
        <v>23.68</v>
      </c>
      <c r="I94" s="133">
        <f t="shared" si="5"/>
        <v>448.41666899999996</v>
      </c>
      <c r="J94" s="133">
        <f t="shared" si="6"/>
        <v>493.25833590000002</v>
      </c>
      <c r="K94" s="134" t="s">
        <v>33</v>
      </c>
    </row>
    <row r="95" spans="1:11" x14ac:dyDescent="0.2">
      <c r="A95" s="131">
        <v>94</v>
      </c>
      <c r="B95" s="132" t="s">
        <v>73</v>
      </c>
      <c r="C95" s="132">
        <v>809</v>
      </c>
      <c r="D95" s="131" t="s">
        <v>116</v>
      </c>
      <c r="E95" s="133">
        <v>37.71</v>
      </c>
      <c r="F95" s="133">
        <f t="shared" si="4"/>
        <v>405.90666899999997</v>
      </c>
      <c r="G95" s="133">
        <v>18.829999999999998</v>
      </c>
      <c r="H95" s="133">
        <v>20.45</v>
      </c>
      <c r="I95" s="133">
        <f t="shared" si="5"/>
        <v>445.18666899999994</v>
      </c>
      <c r="J95" s="133">
        <f t="shared" si="6"/>
        <v>489.70533589999997</v>
      </c>
      <c r="K95" s="134" t="s">
        <v>33</v>
      </c>
    </row>
    <row r="96" spans="1:11" x14ac:dyDescent="0.2">
      <c r="A96" s="131">
        <v>95</v>
      </c>
      <c r="B96" s="132" t="s">
        <v>73</v>
      </c>
      <c r="C96" s="132">
        <v>810</v>
      </c>
      <c r="D96" s="131" t="s">
        <v>116</v>
      </c>
      <c r="E96" s="133">
        <v>37.71</v>
      </c>
      <c r="F96" s="133">
        <f t="shared" si="4"/>
        <v>405.90666899999997</v>
      </c>
      <c r="G96" s="133">
        <v>18.829999999999998</v>
      </c>
      <c r="H96" s="133">
        <v>20.45</v>
      </c>
      <c r="I96" s="133">
        <f t="shared" si="5"/>
        <v>445.18666899999994</v>
      </c>
      <c r="J96" s="133">
        <f t="shared" si="6"/>
        <v>489.70533589999997</v>
      </c>
      <c r="K96" s="134" t="s">
        <v>33</v>
      </c>
    </row>
    <row r="97" spans="1:11" x14ac:dyDescent="0.2">
      <c r="A97" s="131">
        <v>96</v>
      </c>
      <c r="B97" s="132" t="s">
        <v>73</v>
      </c>
      <c r="C97" s="132">
        <v>811</v>
      </c>
      <c r="D97" s="131" t="s">
        <v>116</v>
      </c>
      <c r="E97" s="133">
        <v>37.71</v>
      </c>
      <c r="F97" s="133">
        <f t="shared" si="4"/>
        <v>405.90666899999997</v>
      </c>
      <c r="G97" s="133">
        <v>18.829999999999998</v>
      </c>
      <c r="H97" s="133">
        <v>23.68</v>
      </c>
      <c r="I97" s="133">
        <f t="shared" si="5"/>
        <v>448.41666899999996</v>
      </c>
      <c r="J97" s="133">
        <f t="shared" si="6"/>
        <v>493.25833590000002</v>
      </c>
      <c r="K97" s="134" t="s">
        <v>33</v>
      </c>
    </row>
    <row r="98" spans="1:11" x14ac:dyDescent="0.2">
      <c r="A98" s="131">
        <v>97</v>
      </c>
      <c r="B98" s="132" t="s">
        <v>73</v>
      </c>
      <c r="C98" s="132">
        <v>812</v>
      </c>
      <c r="D98" s="131" t="s">
        <v>116</v>
      </c>
      <c r="E98" s="133">
        <v>38.79</v>
      </c>
      <c r="F98" s="133">
        <f t="shared" si="4"/>
        <v>417.53168099999999</v>
      </c>
      <c r="G98" s="133">
        <v>19.260000000000002</v>
      </c>
      <c r="H98" s="133">
        <v>15.39</v>
      </c>
      <c r="I98" s="133">
        <f t="shared" si="5"/>
        <v>452.18168099999997</v>
      </c>
      <c r="J98" s="133">
        <f t="shared" si="6"/>
        <v>497.39984909999998</v>
      </c>
      <c r="K98" s="134" t="s">
        <v>33</v>
      </c>
    </row>
    <row r="99" spans="1:11" x14ac:dyDescent="0.2">
      <c r="A99" s="131">
        <v>98</v>
      </c>
      <c r="B99" s="132" t="s">
        <v>74</v>
      </c>
      <c r="C99" s="132">
        <v>901</v>
      </c>
      <c r="D99" s="131" t="s">
        <v>116</v>
      </c>
      <c r="E99" s="133">
        <v>38.79</v>
      </c>
      <c r="F99" s="133">
        <f t="shared" ref="F99:F162" si="7">+E99*10.7639</f>
        <v>417.53168099999999</v>
      </c>
      <c r="G99" s="133">
        <v>19.260000000000002</v>
      </c>
      <c r="H99" s="133">
        <v>23.68</v>
      </c>
      <c r="I99" s="133">
        <f t="shared" si="5"/>
        <v>460.47168099999999</v>
      </c>
      <c r="J99" s="133">
        <f t="shared" si="6"/>
        <v>506.51884910000001</v>
      </c>
      <c r="K99" s="134" t="s">
        <v>33</v>
      </c>
    </row>
    <row r="100" spans="1:11" x14ac:dyDescent="0.2">
      <c r="A100" s="131">
        <v>99</v>
      </c>
      <c r="B100" s="132" t="s">
        <v>74</v>
      </c>
      <c r="C100" s="132">
        <v>902</v>
      </c>
      <c r="D100" s="131" t="s">
        <v>116</v>
      </c>
      <c r="E100" s="133">
        <v>37.71</v>
      </c>
      <c r="F100" s="133">
        <f t="shared" si="7"/>
        <v>405.90666899999997</v>
      </c>
      <c r="G100" s="133">
        <v>18.829999999999998</v>
      </c>
      <c r="H100" s="133">
        <v>23.68</v>
      </c>
      <c r="I100" s="133">
        <f t="shared" si="5"/>
        <v>448.41666899999996</v>
      </c>
      <c r="J100" s="133">
        <f t="shared" si="6"/>
        <v>493.25833590000002</v>
      </c>
      <c r="K100" s="134" t="s">
        <v>33</v>
      </c>
    </row>
    <row r="101" spans="1:11" x14ac:dyDescent="0.2">
      <c r="A101" s="131">
        <v>100</v>
      </c>
      <c r="B101" s="132" t="s">
        <v>74</v>
      </c>
      <c r="C101" s="132">
        <v>903</v>
      </c>
      <c r="D101" s="131" t="s">
        <v>116</v>
      </c>
      <c r="E101" s="133">
        <v>37.71</v>
      </c>
      <c r="F101" s="133">
        <f t="shared" si="7"/>
        <v>405.90666899999997</v>
      </c>
      <c r="G101" s="133">
        <v>18.829999999999998</v>
      </c>
      <c r="H101" s="133">
        <v>19.260000000000002</v>
      </c>
      <c r="I101" s="133">
        <f t="shared" si="5"/>
        <v>443.99666899999994</v>
      </c>
      <c r="J101" s="133">
        <f t="shared" si="6"/>
        <v>488.3963359</v>
      </c>
      <c r="K101" s="134" t="s">
        <v>33</v>
      </c>
    </row>
    <row r="102" spans="1:11" x14ac:dyDescent="0.2">
      <c r="A102" s="131">
        <v>101</v>
      </c>
      <c r="B102" s="132" t="s">
        <v>74</v>
      </c>
      <c r="C102" s="132">
        <v>904</v>
      </c>
      <c r="D102" s="131" t="s">
        <v>116</v>
      </c>
      <c r="E102" s="133">
        <v>37.71</v>
      </c>
      <c r="F102" s="133">
        <f t="shared" si="7"/>
        <v>405.90666899999997</v>
      </c>
      <c r="G102" s="133">
        <v>18.829999999999998</v>
      </c>
      <c r="H102" s="133">
        <v>19.260000000000002</v>
      </c>
      <c r="I102" s="133">
        <f t="shared" si="5"/>
        <v>443.99666899999994</v>
      </c>
      <c r="J102" s="133">
        <f t="shared" si="6"/>
        <v>488.3963359</v>
      </c>
      <c r="K102" s="134" t="s">
        <v>109</v>
      </c>
    </row>
    <row r="103" spans="1:11" x14ac:dyDescent="0.2">
      <c r="A103" s="131">
        <v>102</v>
      </c>
      <c r="B103" s="132" t="s">
        <v>74</v>
      </c>
      <c r="C103" s="132">
        <v>905</v>
      </c>
      <c r="D103" s="131" t="s">
        <v>116</v>
      </c>
      <c r="E103" s="133">
        <v>37.71</v>
      </c>
      <c r="F103" s="133">
        <f t="shared" si="7"/>
        <v>405.90666899999997</v>
      </c>
      <c r="G103" s="133">
        <v>18.829999999999998</v>
      </c>
      <c r="H103" s="133">
        <v>24.86</v>
      </c>
      <c r="I103" s="133">
        <f t="shared" si="5"/>
        <v>449.59666899999996</v>
      </c>
      <c r="J103" s="133">
        <f t="shared" si="6"/>
        <v>494.55633590000002</v>
      </c>
      <c r="K103" s="134" t="s">
        <v>33</v>
      </c>
    </row>
    <row r="104" spans="1:11" x14ac:dyDescent="0.2">
      <c r="A104" s="131">
        <v>103</v>
      </c>
      <c r="B104" s="132" t="s">
        <v>74</v>
      </c>
      <c r="C104" s="132">
        <v>906</v>
      </c>
      <c r="D104" s="131" t="s">
        <v>116</v>
      </c>
      <c r="E104" s="133">
        <v>37.94</v>
      </c>
      <c r="F104" s="133">
        <f t="shared" si="7"/>
        <v>408.38236599999993</v>
      </c>
      <c r="G104" s="133">
        <v>19.260000000000002</v>
      </c>
      <c r="H104" s="133">
        <v>23.68</v>
      </c>
      <c r="I104" s="133">
        <f t="shared" si="5"/>
        <v>451.32236599999993</v>
      </c>
      <c r="J104" s="133">
        <f t="shared" si="6"/>
        <v>496.45460259999999</v>
      </c>
      <c r="K104" s="134" t="s">
        <v>33</v>
      </c>
    </row>
    <row r="105" spans="1:11" x14ac:dyDescent="0.2">
      <c r="A105" s="131">
        <v>104</v>
      </c>
      <c r="B105" s="132" t="s">
        <v>74</v>
      </c>
      <c r="C105" s="132">
        <v>907</v>
      </c>
      <c r="D105" s="131" t="s">
        <v>116</v>
      </c>
      <c r="E105" s="133">
        <v>37.94</v>
      </c>
      <c r="F105" s="133">
        <f t="shared" si="7"/>
        <v>408.38236599999993</v>
      </c>
      <c r="G105" s="133">
        <v>19.260000000000002</v>
      </c>
      <c r="H105" s="133">
        <v>15.39</v>
      </c>
      <c r="I105" s="133">
        <f t="shared" si="5"/>
        <v>443.03236599999991</v>
      </c>
      <c r="J105" s="133">
        <f t="shared" si="6"/>
        <v>487.33560259999996</v>
      </c>
      <c r="K105" s="134" t="s">
        <v>33</v>
      </c>
    </row>
    <row r="106" spans="1:11" x14ac:dyDescent="0.2">
      <c r="A106" s="131">
        <v>105</v>
      </c>
      <c r="B106" s="132" t="s">
        <v>74</v>
      </c>
      <c r="C106" s="132">
        <v>908</v>
      </c>
      <c r="D106" s="131" t="s">
        <v>116</v>
      </c>
      <c r="E106" s="133">
        <v>37.71</v>
      </c>
      <c r="F106" s="133">
        <f t="shared" si="7"/>
        <v>405.90666899999997</v>
      </c>
      <c r="G106" s="133">
        <v>18.829999999999998</v>
      </c>
      <c r="H106" s="133">
        <v>24.86</v>
      </c>
      <c r="I106" s="133">
        <f t="shared" si="5"/>
        <v>449.59666899999996</v>
      </c>
      <c r="J106" s="133">
        <f t="shared" si="6"/>
        <v>494.55633590000002</v>
      </c>
      <c r="K106" s="134" t="s">
        <v>33</v>
      </c>
    </row>
    <row r="107" spans="1:11" x14ac:dyDescent="0.2">
      <c r="A107" s="131">
        <v>106</v>
      </c>
      <c r="B107" s="132" t="s">
        <v>74</v>
      </c>
      <c r="C107" s="132">
        <v>909</v>
      </c>
      <c r="D107" s="131" t="s">
        <v>116</v>
      </c>
      <c r="E107" s="133">
        <v>37.71</v>
      </c>
      <c r="F107" s="133">
        <f t="shared" si="7"/>
        <v>405.90666899999997</v>
      </c>
      <c r="G107" s="133">
        <v>18.829999999999998</v>
      </c>
      <c r="H107" s="133">
        <v>20.45</v>
      </c>
      <c r="I107" s="133">
        <f t="shared" si="5"/>
        <v>445.18666899999994</v>
      </c>
      <c r="J107" s="133">
        <f t="shared" si="6"/>
        <v>489.70533589999997</v>
      </c>
      <c r="K107" s="134" t="s">
        <v>33</v>
      </c>
    </row>
    <row r="108" spans="1:11" x14ac:dyDescent="0.2">
      <c r="A108" s="131">
        <v>107</v>
      </c>
      <c r="B108" s="132" t="s">
        <v>74</v>
      </c>
      <c r="C108" s="132">
        <v>910</v>
      </c>
      <c r="D108" s="131" t="s">
        <v>116</v>
      </c>
      <c r="E108" s="133">
        <v>37.71</v>
      </c>
      <c r="F108" s="133">
        <f t="shared" si="7"/>
        <v>405.90666899999997</v>
      </c>
      <c r="G108" s="133">
        <v>18.829999999999998</v>
      </c>
      <c r="H108" s="133">
        <v>20.45</v>
      </c>
      <c r="I108" s="133">
        <f t="shared" si="5"/>
        <v>445.18666899999994</v>
      </c>
      <c r="J108" s="133">
        <f t="shared" si="6"/>
        <v>489.70533589999997</v>
      </c>
      <c r="K108" s="134" t="s">
        <v>33</v>
      </c>
    </row>
    <row r="109" spans="1:11" x14ac:dyDescent="0.2">
      <c r="A109" s="131">
        <v>108</v>
      </c>
      <c r="B109" s="132" t="s">
        <v>74</v>
      </c>
      <c r="C109" s="132">
        <v>911</v>
      </c>
      <c r="D109" s="131" t="s">
        <v>116</v>
      </c>
      <c r="E109" s="133">
        <v>37.71</v>
      </c>
      <c r="F109" s="133">
        <f t="shared" si="7"/>
        <v>405.90666899999997</v>
      </c>
      <c r="G109" s="133">
        <v>18.829999999999998</v>
      </c>
      <c r="H109" s="133">
        <v>24.86</v>
      </c>
      <c r="I109" s="133">
        <f t="shared" si="5"/>
        <v>449.59666899999996</v>
      </c>
      <c r="J109" s="133">
        <f t="shared" si="6"/>
        <v>494.55633590000002</v>
      </c>
      <c r="K109" s="134" t="s">
        <v>33</v>
      </c>
    </row>
    <row r="110" spans="1:11" x14ac:dyDescent="0.2">
      <c r="A110" s="131">
        <v>109</v>
      </c>
      <c r="B110" s="132" t="s">
        <v>74</v>
      </c>
      <c r="C110" s="132">
        <v>912</v>
      </c>
      <c r="D110" s="131" t="s">
        <v>116</v>
      </c>
      <c r="E110" s="133">
        <v>38.79</v>
      </c>
      <c r="F110" s="133">
        <f t="shared" si="7"/>
        <v>417.53168099999999</v>
      </c>
      <c r="G110" s="133">
        <v>19.260000000000002</v>
      </c>
      <c r="H110" s="133">
        <v>15.39</v>
      </c>
      <c r="I110" s="133">
        <f t="shared" si="5"/>
        <v>452.18168099999997</v>
      </c>
      <c r="J110" s="133">
        <f t="shared" si="6"/>
        <v>497.39984909999998</v>
      </c>
      <c r="K110" s="134" t="s">
        <v>33</v>
      </c>
    </row>
    <row r="111" spans="1:11" x14ac:dyDescent="0.2">
      <c r="A111" s="131">
        <v>110</v>
      </c>
      <c r="B111" s="132" t="s">
        <v>75</v>
      </c>
      <c r="C111" s="132">
        <v>1001</v>
      </c>
      <c r="D111" s="131" t="s">
        <v>116</v>
      </c>
      <c r="E111" s="133">
        <v>38.79</v>
      </c>
      <c r="F111" s="133">
        <f t="shared" si="7"/>
        <v>417.53168099999999</v>
      </c>
      <c r="G111" s="133">
        <v>19.260000000000002</v>
      </c>
      <c r="H111" s="133">
        <v>23.68</v>
      </c>
      <c r="I111" s="133">
        <f t="shared" ref="I111:I152" si="8">+F111+G111+H111</f>
        <v>460.47168099999999</v>
      </c>
      <c r="J111" s="133">
        <f t="shared" si="6"/>
        <v>506.51884910000001</v>
      </c>
      <c r="K111" s="134" t="s">
        <v>33</v>
      </c>
    </row>
    <row r="112" spans="1:11" x14ac:dyDescent="0.2">
      <c r="A112" s="131">
        <v>111</v>
      </c>
      <c r="B112" s="132" t="s">
        <v>75</v>
      </c>
      <c r="C112" s="132">
        <v>1002</v>
      </c>
      <c r="D112" s="131" t="s">
        <v>116</v>
      </c>
      <c r="E112" s="133">
        <v>37.71</v>
      </c>
      <c r="F112" s="133">
        <f t="shared" si="7"/>
        <v>405.90666899999997</v>
      </c>
      <c r="G112" s="133">
        <v>18.829999999999998</v>
      </c>
      <c r="H112" s="133">
        <v>23.68</v>
      </c>
      <c r="I112" s="133">
        <f t="shared" si="8"/>
        <v>448.41666899999996</v>
      </c>
      <c r="J112" s="133">
        <f t="shared" si="6"/>
        <v>493.25833590000002</v>
      </c>
      <c r="K112" s="134" t="s">
        <v>33</v>
      </c>
    </row>
    <row r="113" spans="1:11" x14ac:dyDescent="0.2">
      <c r="A113" s="131">
        <v>112</v>
      </c>
      <c r="B113" s="132" t="s">
        <v>75</v>
      </c>
      <c r="C113" s="132">
        <v>1003</v>
      </c>
      <c r="D113" s="131" t="s">
        <v>116</v>
      </c>
      <c r="E113" s="133">
        <v>37.71</v>
      </c>
      <c r="F113" s="133">
        <f t="shared" si="7"/>
        <v>405.90666899999997</v>
      </c>
      <c r="G113" s="133">
        <v>18.829999999999998</v>
      </c>
      <c r="H113" s="133">
        <v>19.260000000000002</v>
      </c>
      <c r="I113" s="133">
        <f t="shared" si="8"/>
        <v>443.99666899999994</v>
      </c>
      <c r="J113" s="133">
        <f t="shared" si="6"/>
        <v>488.3963359</v>
      </c>
      <c r="K113" s="134" t="s">
        <v>33</v>
      </c>
    </row>
    <row r="114" spans="1:11" x14ac:dyDescent="0.2">
      <c r="A114" s="131">
        <v>113</v>
      </c>
      <c r="B114" s="132" t="s">
        <v>75</v>
      </c>
      <c r="C114" s="132">
        <v>1004</v>
      </c>
      <c r="D114" s="131" t="s">
        <v>116</v>
      </c>
      <c r="E114" s="133">
        <v>37.71</v>
      </c>
      <c r="F114" s="133">
        <f t="shared" si="7"/>
        <v>405.90666899999997</v>
      </c>
      <c r="G114" s="133">
        <v>18.829999999999998</v>
      </c>
      <c r="H114" s="133">
        <v>19.260000000000002</v>
      </c>
      <c r="I114" s="133">
        <f t="shared" si="8"/>
        <v>443.99666899999994</v>
      </c>
      <c r="J114" s="133">
        <f t="shared" si="6"/>
        <v>488.3963359</v>
      </c>
      <c r="K114" s="134" t="s">
        <v>33</v>
      </c>
    </row>
    <row r="115" spans="1:11" x14ac:dyDescent="0.2">
      <c r="A115" s="131">
        <v>114</v>
      </c>
      <c r="B115" s="132" t="s">
        <v>75</v>
      </c>
      <c r="C115" s="132">
        <v>1005</v>
      </c>
      <c r="D115" s="131" t="s">
        <v>116</v>
      </c>
      <c r="E115" s="133">
        <v>37.71</v>
      </c>
      <c r="F115" s="133">
        <f t="shared" si="7"/>
        <v>405.90666899999997</v>
      </c>
      <c r="G115" s="133">
        <v>18.829999999999998</v>
      </c>
      <c r="H115" s="133">
        <v>24.86</v>
      </c>
      <c r="I115" s="133">
        <f t="shared" si="8"/>
        <v>449.59666899999996</v>
      </c>
      <c r="J115" s="133">
        <f t="shared" si="6"/>
        <v>494.55633590000002</v>
      </c>
      <c r="K115" s="134" t="s">
        <v>33</v>
      </c>
    </row>
    <row r="116" spans="1:11" x14ac:dyDescent="0.2">
      <c r="A116" s="131">
        <v>115</v>
      </c>
      <c r="B116" s="132" t="s">
        <v>75</v>
      </c>
      <c r="C116" s="132">
        <v>1006</v>
      </c>
      <c r="D116" s="131" t="s">
        <v>116</v>
      </c>
      <c r="E116" s="133">
        <v>37.94</v>
      </c>
      <c r="F116" s="133">
        <f t="shared" si="7"/>
        <v>408.38236599999993</v>
      </c>
      <c r="G116" s="133">
        <v>19.260000000000002</v>
      </c>
      <c r="H116" s="133">
        <v>23.68</v>
      </c>
      <c r="I116" s="133">
        <f t="shared" si="8"/>
        <v>451.32236599999993</v>
      </c>
      <c r="J116" s="133">
        <f t="shared" si="6"/>
        <v>496.45460259999999</v>
      </c>
      <c r="K116" s="134" t="s">
        <v>33</v>
      </c>
    </row>
    <row r="117" spans="1:11" x14ac:dyDescent="0.2">
      <c r="A117" s="131">
        <v>116</v>
      </c>
      <c r="B117" s="132" t="s">
        <v>75</v>
      </c>
      <c r="C117" s="132">
        <v>1007</v>
      </c>
      <c r="D117" s="131" t="s">
        <v>116</v>
      </c>
      <c r="E117" s="133">
        <v>37.94</v>
      </c>
      <c r="F117" s="133">
        <f t="shared" si="7"/>
        <v>408.38236599999993</v>
      </c>
      <c r="G117" s="133">
        <v>19.260000000000002</v>
      </c>
      <c r="H117" s="133">
        <v>15.39</v>
      </c>
      <c r="I117" s="133">
        <f t="shared" si="8"/>
        <v>443.03236599999991</v>
      </c>
      <c r="J117" s="133">
        <f t="shared" si="6"/>
        <v>487.33560259999996</v>
      </c>
      <c r="K117" s="134" t="s">
        <v>33</v>
      </c>
    </row>
    <row r="118" spans="1:11" x14ac:dyDescent="0.2">
      <c r="A118" s="131">
        <v>117</v>
      </c>
      <c r="B118" s="132" t="s">
        <v>75</v>
      </c>
      <c r="C118" s="132">
        <v>1008</v>
      </c>
      <c r="D118" s="131" t="s">
        <v>116</v>
      </c>
      <c r="E118" s="133">
        <v>37.71</v>
      </c>
      <c r="F118" s="133">
        <f t="shared" si="7"/>
        <v>405.90666899999997</v>
      </c>
      <c r="G118" s="133">
        <v>18.829999999999998</v>
      </c>
      <c r="H118" s="133">
        <v>24.86</v>
      </c>
      <c r="I118" s="133">
        <f t="shared" si="8"/>
        <v>449.59666899999996</v>
      </c>
      <c r="J118" s="133">
        <f t="shared" si="6"/>
        <v>494.55633590000002</v>
      </c>
      <c r="K118" s="134" t="s">
        <v>33</v>
      </c>
    </row>
    <row r="119" spans="1:11" x14ac:dyDescent="0.2">
      <c r="A119" s="131">
        <v>118</v>
      </c>
      <c r="B119" s="132" t="s">
        <v>75</v>
      </c>
      <c r="C119" s="132">
        <v>1009</v>
      </c>
      <c r="D119" s="131" t="s">
        <v>116</v>
      </c>
      <c r="E119" s="133">
        <v>37.71</v>
      </c>
      <c r="F119" s="133">
        <f t="shared" si="7"/>
        <v>405.90666899999997</v>
      </c>
      <c r="G119" s="133">
        <v>18.829999999999998</v>
      </c>
      <c r="H119" s="133">
        <v>20.45</v>
      </c>
      <c r="I119" s="133">
        <f t="shared" si="8"/>
        <v>445.18666899999994</v>
      </c>
      <c r="J119" s="133">
        <f t="shared" si="6"/>
        <v>489.70533589999997</v>
      </c>
      <c r="K119" s="134" t="s">
        <v>33</v>
      </c>
    </row>
    <row r="120" spans="1:11" x14ac:dyDescent="0.2">
      <c r="A120" s="131">
        <v>119</v>
      </c>
      <c r="B120" s="132" t="s">
        <v>75</v>
      </c>
      <c r="C120" s="132">
        <v>1010</v>
      </c>
      <c r="D120" s="131" t="s">
        <v>116</v>
      </c>
      <c r="E120" s="133">
        <v>37.71</v>
      </c>
      <c r="F120" s="133">
        <f t="shared" si="7"/>
        <v>405.90666899999997</v>
      </c>
      <c r="G120" s="133">
        <v>18.829999999999998</v>
      </c>
      <c r="H120" s="133">
        <v>20.45</v>
      </c>
      <c r="I120" s="133">
        <f t="shared" si="8"/>
        <v>445.18666899999994</v>
      </c>
      <c r="J120" s="133">
        <f t="shared" si="6"/>
        <v>489.70533589999997</v>
      </c>
      <c r="K120" s="134" t="s">
        <v>33</v>
      </c>
    </row>
    <row r="121" spans="1:11" x14ac:dyDescent="0.2">
      <c r="A121" s="131">
        <v>120</v>
      </c>
      <c r="B121" s="132" t="s">
        <v>75</v>
      </c>
      <c r="C121" s="132">
        <v>1011</v>
      </c>
      <c r="D121" s="131" t="s">
        <v>116</v>
      </c>
      <c r="E121" s="133">
        <v>37.71</v>
      </c>
      <c r="F121" s="133">
        <f t="shared" si="7"/>
        <v>405.90666899999997</v>
      </c>
      <c r="G121" s="133">
        <v>18.829999999999998</v>
      </c>
      <c r="H121" s="133">
        <v>24.86</v>
      </c>
      <c r="I121" s="133">
        <f t="shared" si="8"/>
        <v>449.59666899999996</v>
      </c>
      <c r="J121" s="133">
        <f t="shared" si="6"/>
        <v>494.55633590000002</v>
      </c>
      <c r="K121" s="134" t="s">
        <v>33</v>
      </c>
    </row>
    <row r="122" spans="1:11" x14ac:dyDescent="0.2">
      <c r="A122" s="131">
        <v>121</v>
      </c>
      <c r="B122" s="132" t="s">
        <v>75</v>
      </c>
      <c r="C122" s="132">
        <v>1012</v>
      </c>
      <c r="D122" s="131" t="s">
        <v>116</v>
      </c>
      <c r="E122" s="133">
        <v>38.79</v>
      </c>
      <c r="F122" s="133">
        <f t="shared" si="7"/>
        <v>417.53168099999999</v>
      </c>
      <c r="G122" s="133">
        <v>19.260000000000002</v>
      </c>
      <c r="H122" s="133">
        <v>15.39</v>
      </c>
      <c r="I122" s="133">
        <f t="shared" si="8"/>
        <v>452.18168099999997</v>
      </c>
      <c r="J122" s="133">
        <f t="shared" si="6"/>
        <v>497.39984909999998</v>
      </c>
      <c r="K122" s="134" t="s">
        <v>33</v>
      </c>
    </row>
    <row r="123" spans="1:11" x14ac:dyDescent="0.2">
      <c r="A123" s="131">
        <v>122</v>
      </c>
      <c r="B123" s="132" t="s">
        <v>76</v>
      </c>
      <c r="C123" s="132">
        <v>1101</v>
      </c>
      <c r="D123" s="131" t="s">
        <v>116</v>
      </c>
      <c r="E123" s="133">
        <v>38.79</v>
      </c>
      <c r="F123" s="133">
        <f t="shared" si="7"/>
        <v>417.53168099999999</v>
      </c>
      <c r="G123" s="133">
        <v>19.260000000000002</v>
      </c>
      <c r="H123" s="133">
        <v>23.68</v>
      </c>
      <c r="I123" s="133">
        <f t="shared" si="8"/>
        <v>460.47168099999999</v>
      </c>
      <c r="J123" s="133">
        <f t="shared" si="6"/>
        <v>506.51884910000001</v>
      </c>
      <c r="K123" s="134" t="s">
        <v>109</v>
      </c>
    </row>
    <row r="124" spans="1:11" x14ac:dyDescent="0.2">
      <c r="A124" s="131">
        <v>123</v>
      </c>
      <c r="B124" s="132" t="s">
        <v>76</v>
      </c>
      <c r="C124" s="132">
        <v>1102</v>
      </c>
      <c r="D124" s="131" t="s">
        <v>116</v>
      </c>
      <c r="E124" s="133">
        <v>37.71</v>
      </c>
      <c r="F124" s="133">
        <f t="shared" si="7"/>
        <v>405.90666899999997</v>
      </c>
      <c r="G124" s="133">
        <v>18.829999999999998</v>
      </c>
      <c r="H124" s="133">
        <v>23.68</v>
      </c>
      <c r="I124" s="133">
        <f t="shared" si="8"/>
        <v>448.41666899999996</v>
      </c>
      <c r="J124" s="133">
        <f t="shared" si="6"/>
        <v>493.25833590000002</v>
      </c>
      <c r="K124" s="134" t="s">
        <v>33</v>
      </c>
    </row>
    <row r="125" spans="1:11" x14ac:dyDescent="0.2">
      <c r="A125" s="131">
        <v>124</v>
      </c>
      <c r="B125" s="132" t="s">
        <v>76</v>
      </c>
      <c r="C125" s="132">
        <v>1103</v>
      </c>
      <c r="D125" s="131" t="s">
        <v>116</v>
      </c>
      <c r="E125" s="133">
        <v>37.71</v>
      </c>
      <c r="F125" s="133">
        <f t="shared" si="7"/>
        <v>405.90666899999997</v>
      </c>
      <c r="G125" s="133">
        <v>18.829999999999998</v>
      </c>
      <c r="H125" s="133">
        <v>19.260000000000002</v>
      </c>
      <c r="I125" s="133">
        <f t="shared" si="8"/>
        <v>443.99666899999994</v>
      </c>
      <c r="J125" s="133">
        <f t="shared" si="6"/>
        <v>488.3963359</v>
      </c>
      <c r="K125" s="134" t="s">
        <v>109</v>
      </c>
    </row>
    <row r="126" spans="1:11" x14ac:dyDescent="0.2">
      <c r="A126" s="131">
        <v>125</v>
      </c>
      <c r="B126" s="132" t="s">
        <v>76</v>
      </c>
      <c r="C126" s="132">
        <v>1104</v>
      </c>
      <c r="D126" s="131" t="s">
        <v>116</v>
      </c>
      <c r="E126" s="133">
        <v>37.71</v>
      </c>
      <c r="F126" s="133">
        <f t="shared" si="7"/>
        <v>405.90666899999997</v>
      </c>
      <c r="G126" s="133">
        <v>18.829999999999998</v>
      </c>
      <c r="H126" s="133">
        <v>19.260000000000002</v>
      </c>
      <c r="I126" s="133">
        <f t="shared" si="8"/>
        <v>443.99666899999994</v>
      </c>
      <c r="J126" s="133">
        <f t="shared" si="6"/>
        <v>488.3963359</v>
      </c>
      <c r="K126" s="134" t="s">
        <v>33</v>
      </c>
    </row>
    <row r="127" spans="1:11" x14ac:dyDescent="0.2">
      <c r="A127" s="131">
        <v>126</v>
      </c>
      <c r="B127" s="132" t="s">
        <v>76</v>
      </c>
      <c r="C127" s="132">
        <v>1105</v>
      </c>
      <c r="D127" s="131" t="s">
        <v>116</v>
      </c>
      <c r="E127" s="133">
        <v>37.71</v>
      </c>
      <c r="F127" s="133">
        <f t="shared" si="7"/>
        <v>405.90666899999997</v>
      </c>
      <c r="G127" s="133">
        <v>18.829999999999998</v>
      </c>
      <c r="H127" s="133">
        <v>24.86</v>
      </c>
      <c r="I127" s="133">
        <f t="shared" si="8"/>
        <v>449.59666899999996</v>
      </c>
      <c r="J127" s="133">
        <f t="shared" si="6"/>
        <v>494.55633590000002</v>
      </c>
      <c r="K127" s="134" t="s">
        <v>33</v>
      </c>
    </row>
    <row r="128" spans="1:11" x14ac:dyDescent="0.2">
      <c r="A128" s="131">
        <v>127</v>
      </c>
      <c r="B128" s="132" t="s">
        <v>76</v>
      </c>
      <c r="C128" s="132">
        <v>1106</v>
      </c>
      <c r="D128" s="131" t="s">
        <v>116</v>
      </c>
      <c r="E128" s="133">
        <v>37.94</v>
      </c>
      <c r="F128" s="133">
        <f t="shared" si="7"/>
        <v>408.38236599999993</v>
      </c>
      <c r="G128" s="133">
        <v>19.260000000000002</v>
      </c>
      <c r="H128" s="133">
        <v>23.68</v>
      </c>
      <c r="I128" s="133">
        <f t="shared" si="8"/>
        <v>451.32236599999993</v>
      </c>
      <c r="J128" s="133">
        <f t="shared" si="6"/>
        <v>496.45460259999999</v>
      </c>
      <c r="K128" s="134" t="s">
        <v>33</v>
      </c>
    </row>
    <row r="129" spans="1:11" x14ac:dyDescent="0.2">
      <c r="A129" s="131">
        <v>128</v>
      </c>
      <c r="B129" s="132" t="s">
        <v>76</v>
      </c>
      <c r="C129" s="132">
        <v>1107</v>
      </c>
      <c r="D129" s="131" t="s">
        <v>116</v>
      </c>
      <c r="E129" s="133">
        <v>37.94</v>
      </c>
      <c r="F129" s="133">
        <f t="shared" si="7"/>
        <v>408.38236599999993</v>
      </c>
      <c r="G129" s="133">
        <v>19.260000000000002</v>
      </c>
      <c r="H129" s="133">
        <v>15.39</v>
      </c>
      <c r="I129" s="133">
        <f t="shared" si="8"/>
        <v>443.03236599999991</v>
      </c>
      <c r="J129" s="133">
        <f t="shared" si="6"/>
        <v>487.33560259999996</v>
      </c>
      <c r="K129" s="134" t="s">
        <v>33</v>
      </c>
    </row>
    <row r="130" spans="1:11" x14ac:dyDescent="0.2">
      <c r="A130" s="131">
        <v>129</v>
      </c>
      <c r="B130" s="132" t="s">
        <v>76</v>
      </c>
      <c r="C130" s="132">
        <v>1108</v>
      </c>
      <c r="D130" s="131" t="s">
        <v>116</v>
      </c>
      <c r="E130" s="133">
        <v>37.71</v>
      </c>
      <c r="F130" s="133">
        <f t="shared" si="7"/>
        <v>405.90666899999997</v>
      </c>
      <c r="G130" s="133">
        <v>18.829999999999998</v>
      </c>
      <c r="H130" s="133">
        <v>24.86</v>
      </c>
      <c r="I130" s="133">
        <f t="shared" si="8"/>
        <v>449.59666899999996</v>
      </c>
      <c r="J130" s="133">
        <f t="shared" si="6"/>
        <v>494.55633590000002</v>
      </c>
      <c r="K130" s="134" t="s">
        <v>33</v>
      </c>
    </row>
    <row r="131" spans="1:11" x14ac:dyDescent="0.2">
      <c r="A131" s="131">
        <v>130</v>
      </c>
      <c r="B131" s="132" t="s">
        <v>76</v>
      </c>
      <c r="C131" s="132">
        <v>1109</v>
      </c>
      <c r="D131" s="131" t="s">
        <v>116</v>
      </c>
      <c r="E131" s="133">
        <v>37.71</v>
      </c>
      <c r="F131" s="133">
        <f t="shared" si="7"/>
        <v>405.90666899999997</v>
      </c>
      <c r="G131" s="133">
        <v>18.829999999999998</v>
      </c>
      <c r="H131" s="133">
        <v>20.45</v>
      </c>
      <c r="I131" s="133">
        <f t="shared" si="8"/>
        <v>445.18666899999994</v>
      </c>
      <c r="J131" s="133">
        <f t="shared" si="6"/>
        <v>489.70533589999997</v>
      </c>
      <c r="K131" s="134" t="s">
        <v>33</v>
      </c>
    </row>
    <row r="132" spans="1:11" x14ac:dyDescent="0.2">
      <c r="A132" s="131">
        <v>131</v>
      </c>
      <c r="B132" s="132" t="s">
        <v>76</v>
      </c>
      <c r="C132" s="132">
        <v>1110</v>
      </c>
      <c r="D132" s="131" t="s">
        <v>116</v>
      </c>
      <c r="E132" s="133">
        <v>37.71</v>
      </c>
      <c r="F132" s="133">
        <f t="shared" si="7"/>
        <v>405.90666899999997</v>
      </c>
      <c r="G132" s="133">
        <v>18.829999999999998</v>
      </c>
      <c r="H132" s="133">
        <v>20.45</v>
      </c>
      <c r="I132" s="133">
        <f t="shared" si="8"/>
        <v>445.18666899999994</v>
      </c>
      <c r="J132" s="133">
        <f t="shared" ref="J132:J183" si="9">I132*1.1</f>
        <v>489.70533589999997</v>
      </c>
      <c r="K132" s="134" t="s">
        <v>33</v>
      </c>
    </row>
    <row r="133" spans="1:11" x14ac:dyDescent="0.2">
      <c r="A133" s="131">
        <v>132</v>
      </c>
      <c r="B133" s="132" t="s">
        <v>76</v>
      </c>
      <c r="C133" s="132">
        <v>1111</v>
      </c>
      <c r="D133" s="131" t="s">
        <v>116</v>
      </c>
      <c r="E133" s="133">
        <v>37.71</v>
      </c>
      <c r="F133" s="133">
        <f t="shared" si="7"/>
        <v>405.90666899999997</v>
      </c>
      <c r="G133" s="133">
        <v>18.829999999999998</v>
      </c>
      <c r="H133" s="133">
        <v>24.86</v>
      </c>
      <c r="I133" s="133">
        <f t="shared" si="8"/>
        <v>449.59666899999996</v>
      </c>
      <c r="J133" s="133">
        <f t="shared" si="9"/>
        <v>494.55633590000002</v>
      </c>
      <c r="K133" s="134" t="s">
        <v>33</v>
      </c>
    </row>
    <row r="134" spans="1:11" x14ac:dyDescent="0.2">
      <c r="A134" s="131">
        <v>133</v>
      </c>
      <c r="B134" s="132" t="s">
        <v>76</v>
      </c>
      <c r="C134" s="132">
        <v>1112</v>
      </c>
      <c r="D134" s="131" t="s">
        <v>116</v>
      </c>
      <c r="E134" s="133">
        <v>38.79</v>
      </c>
      <c r="F134" s="133">
        <f t="shared" si="7"/>
        <v>417.53168099999999</v>
      </c>
      <c r="G134" s="133">
        <v>19.260000000000002</v>
      </c>
      <c r="H134" s="133">
        <v>15.39</v>
      </c>
      <c r="I134" s="133">
        <f t="shared" si="8"/>
        <v>452.18168099999997</v>
      </c>
      <c r="J134" s="133">
        <f t="shared" si="9"/>
        <v>497.39984909999998</v>
      </c>
      <c r="K134" s="134" t="s">
        <v>33</v>
      </c>
    </row>
    <row r="135" spans="1:11" x14ac:dyDescent="0.2">
      <c r="A135" s="131">
        <v>134</v>
      </c>
      <c r="B135" s="132" t="s">
        <v>80</v>
      </c>
      <c r="C135" s="132">
        <v>1201</v>
      </c>
      <c r="D135" s="131" t="s">
        <v>116</v>
      </c>
      <c r="E135" s="133">
        <v>38.79</v>
      </c>
      <c r="F135" s="133">
        <f t="shared" si="7"/>
        <v>417.53168099999999</v>
      </c>
      <c r="G135" s="133">
        <v>19.260000000000002</v>
      </c>
      <c r="H135" s="133">
        <v>23.68</v>
      </c>
      <c r="I135" s="133">
        <f t="shared" si="8"/>
        <v>460.47168099999999</v>
      </c>
      <c r="J135" s="133">
        <f t="shared" si="9"/>
        <v>506.51884910000001</v>
      </c>
      <c r="K135" s="134" t="s">
        <v>33</v>
      </c>
    </row>
    <row r="136" spans="1:11" x14ac:dyDescent="0.2">
      <c r="A136" s="131">
        <v>135</v>
      </c>
      <c r="B136" s="132" t="s">
        <v>80</v>
      </c>
      <c r="C136" s="132">
        <v>1202</v>
      </c>
      <c r="D136" s="131" t="s">
        <v>116</v>
      </c>
      <c r="E136" s="133">
        <v>37.71</v>
      </c>
      <c r="F136" s="133">
        <f t="shared" si="7"/>
        <v>405.90666899999997</v>
      </c>
      <c r="G136" s="133">
        <v>18.829999999999998</v>
      </c>
      <c r="H136" s="133">
        <v>23.68</v>
      </c>
      <c r="I136" s="133">
        <f t="shared" si="8"/>
        <v>448.41666899999996</v>
      </c>
      <c r="J136" s="133">
        <f t="shared" si="9"/>
        <v>493.25833590000002</v>
      </c>
      <c r="K136" s="134" t="s">
        <v>109</v>
      </c>
    </row>
    <row r="137" spans="1:11" x14ac:dyDescent="0.2">
      <c r="A137" s="131">
        <v>136</v>
      </c>
      <c r="B137" s="132" t="s">
        <v>80</v>
      </c>
      <c r="C137" s="132">
        <v>1203</v>
      </c>
      <c r="D137" s="131" t="s">
        <v>116</v>
      </c>
      <c r="E137" s="133">
        <v>37.71</v>
      </c>
      <c r="F137" s="133">
        <f t="shared" si="7"/>
        <v>405.90666899999997</v>
      </c>
      <c r="G137" s="133">
        <v>18.829999999999998</v>
      </c>
      <c r="H137" s="133">
        <v>19.260000000000002</v>
      </c>
      <c r="I137" s="133">
        <f t="shared" si="8"/>
        <v>443.99666899999994</v>
      </c>
      <c r="J137" s="133">
        <f t="shared" si="9"/>
        <v>488.3963359</v>
      </c>
      <c r="K137" s="134" t="s">
        <v>109</v>
      </c>
    </row>
    <row r="138" spans="1:11" x14ac:dyDescent="0.2">
      <c r="A138" s="131">
        <v>137</v>
      </c>
      <c r="B138" s="132" t="s">
        <v>80</v>
      </c>
      <c r="C138" s="132">
        <v>1204</v>
      </c>
      <c r="D138" s="131" t="s">
        <v>116</v>
      </c>
      <c r="E138" s="133">
        <v>37.71</v>
      </c>
      <c r="F138" s="133">
        <f t="shared" si="7"/>
        <v>405.90666899999997</v>
      </c>
      <c r="G138" s="133">
        <v>18.829999999999998</v>
      </c>
      <c r="H138" s="133">
        <v>19.260000000000002</v>
      </c>
      <c r="I138" s="133">
        <f t="shared" si="8"/>
        <v>443.99666899999994</v>
      </c>
      <c r="J138" s="133">
        <f t="shared" si="9"/>
        <v>488.3963359</v>
      </c>
      <c r="K138" s="134" t="s">
        <v>33</v>
      </c>
    </row>
    <row r="139" spans="1:11" x14ac:dyDescent="0.2">
      <c r="A139" s="131">
        <v>138</v>
      </c>
      <c r="B139" s="132" t="s">
        <v>80</v>
      </c>
      <c r="C139" s="132">
        <v>1205</v>
      </c>
      <c r="D139" s="131" t="s">
        <v>116</v>
      </c>
      <c r="E139" s="133">
        <v>37.71</v>
      </c>
      <c r="F139" s="133">
        <f t="shared" si="7"/>
        <v>405.90666899999997</v>
      </c>
      <c r="G139" s="133">
        <v>18.829999999999998</v>
      </c>
      <c r="H139" s="133">
        <v>24.86</v>
      </c>
      <c r="I139" s="133">
        <f t="shared" si="8"/>
        <v>449.59666899999996</v>
      </c>
      <c r="J139" s="133">
        <f t="shared" si="9"/>
        <v>494.55633590000002</v>
      </c>
      <c r="K139" s="134" t="s">
        <v>33</v>
      </c>
    </row>
    <row r="140" spans="1:11" x14ac:dyDescent="0.2">
      <c r="A140" s="131">
        <v>139</v>
      </c>
      <c r="B140" s="132" t="s">
        <v>80</v>
      </c>
      <c r="C140" s="132">
        <v>1206</v>
      </c>
      <c r="D140" s="131" t="s">
        <v>116</v>
      </c>
      <c r="E140" s="133">
        <v>37.94</v>
      </c>
      <c r="F140" s="133">
        <f t="shared" si="7"/>
        <v>408.38236599999993</v>
      </c>
      <c r="G140" s="133">
        <v>19.260000000000002</v>
      </c>
      <c r="H140" s="133">
        <v>23.68</v>
      </c>
      <c r="I140" s="133">
        <f t="shared" si="8"/>
        <v>451.32236599999993</v>
      </c>
      <c r="J140" s="133">
        <f t="shared" si="9"/>
        <v>496.45460259999999</v>
      </c>
      <c r="K140" s="134" t="s">
        <v>33</v>
      </c>
    </row>
    <row r="141" spans="1:11" x14ac:dyDescent="0.2">
      <c r="A141" s="131">
        <v>140</v>
      </c>
      <c r="B141" s="132" t="s">
        <v>80</v>
      </c>
      <c r="C141" s="132">
        <v>1207</v>
      </c>
      <c r="D141" s="131" t="s">
        <v>116</v>
      </c>
      <c r="E141" s="133">
        <v>37.94</v>
      </c>
      <c r="F141" s="133">
        <f t="shared" si="7"/>
        <v>408.38236599999993</v>
      </c>
      <c r="G141" s="133">
        <v>19.260000000000002</v>
      </c>
      <c r="H141" s="133">
        <v>15.39</v>
      </c>
      <c r="I141" s="133">
        <f t="shared" si="8"/>
        <v>443.03236599999991</v>
      </c>
      <c r="J141" s="133">
        <f t="shared" si="9"/>
        <v>487.33560259999996</v>
      </c>
      <c r="K141" s="134" t="s">
        <v>33</v>
      </c>
    </row>
    <row r="142" spans="1:11" x14ac:dyDescent="0.2">
      <c r="A142" s="131">
        <v>141</v>
      </c>
      <c r="B142" s="132" t="s">
        <v>80</v>
      </c>
      <c r="C142" s="132">
        <v>1208</v>
      </c>
      <c r="D142" s="131" t="s">
        <v>116</v>
      </c>
      <c r="E142" s="133">
        <v>37.71</v>
      </c>
      <c r="F142" s="133">
        <f t="shared" si="7"/>
        <v>405.90666899999997</v>
      </c>
      <c r="G142" s="133">
        <v>18.829999999999998</v>
      </c>
      <c r="H142" s="133">
        <v>24.86</v>
      </c>
      <c r="I142" s="133">
        <f t="shared" si="8"/>
        <v>449.59666899999996</v>
      </c>
      <c r="J142" s="133">
        <f t="shared" si="9"/>
        <v>494.55633590000002</v>
      </c>
      <c r="K142" s="134" t="s">
        <v>33</v>
      </c>
    </row>
    <row r="143" spans="1:11" x14ac:dyDescent="0.2">
      <c r="A143" s="131">
        <v>142</v>
      </c>
      <c r="B143" s="132" t="s">
        <v>80</v>
      </c>
      <c r="C143" s="132">
        <v>1209</v>
      </c>
      <c r="D143" s="131" t="s">
        <v>116</v>
      </c>
      <c r="E143" s="133">
        <v>37.71</v>
      </c>
      <c r="F143" s="133">
        <f t="shared" si="7"/>
        <v>405.90666899999997</v>
      </c>
      <c r="G143" s="133">
        <v>18.829999999999998</v>
      </c>
      <c r="H143" s="133">
        <v>20.45</v>
      </c>
      <c r="I143" s="133">
        <f t="shared" si="8"/>
        <v>445.18666899999994</v>
      </c>
      <c r="J143" s="133">
        <f t="shared" si="9"/>
        <v>489.70533589999997</v>
      </c>
      <c r="K143" s="134" t="s">
        <v>33</v>
      </c>
    </row>
    <row r="144" spans="1:11" x14ac:dyDescent="0.2">
      <c r="A144" s="131">
        <v>143</v>
      </c>
      <c r="B144" s="132" t="s">
        <v>80</v>
      </c>
      <c r="C144" s="132">
        <v>1210</v>
      </c>
      <c r="D144" s="131" t="s">
        <v>116</v>
      </c>
      <c r="E144" s="133">
        <v>37.71</v>
      </c>
      <c r="F144" s="133">
        <f t="shared" si="7"/>
        <v>405.90666899999997</v>
      </c>
      <c r="G144" s="133">
        <v>18.829999999999998</v>
      </c>
      <c r="H144" s="133">
        <v>20.45</v>
      </c>
      <c r="I144" s="133">
        <f t="shared" si="8"/>
        <v>445.18666899999994</v>
      </c>
      <c r="J144" s="133">
        <f t="shared" si="9"/>
        <v>489.70533589999997</v>
      </c>
      <c r="K144" s="134" t="s">
        <v>33</v>
      </c>
    </row>
    <row r="145" spans="1:11" x14ac:dyDescent="0.2">
      <c r="A145" s="131">
        <v>144</v>
      </c>
      <c r="B145" s="132" t="s">
        <v>80</v>
      </c>
      <c r="C145" s="132">
        <v>1211</v>
      </c>
      <c r="D145" s="131" t="s">
        <v>116</v>
      </c>
      <c r="E145" s="133">
        <v>37.71</v>
      </c>
      <c r="F145" s="133">
        <f t="shared" si="7"/>
        <v>405.90666899999997</v>
      </c>
      <c r="G145" s="133">
        <v>18.829999999999998</v>
      </c>
      <c r="H145" s="133">
        <v>24.86</v>
      </c>
      <c r="I145" s="133">
        <f t="shared" si="8"/>
        <v>449.59666899999996</v>
      </c>
      <c r="J145" s="133">
        <f t="shared" si="9"/>
        <v>494.55633590000002</v>
      </c>
      <c r="K145" s="134" t="s">
        <v>33</v>
      </c>
    </row>
    <row r="146" spans="1:11" x14ac:dyDescent="0.2">
      <c r="A146" s="131">
        <v>145</v>
      </c>
      <c r="B146" s="132" t="s">
        <v>80</v>
      </c>
      <c r="C146" s="132">
        <v>1212</v>
      </c>
      <c r="D146" s="131" t="s">
        <v>116</v>
      </c>
      <c r="E146" s="133">
        <v>38.79</v>
      </c>
      <c r="F146" s="133">
        <f t="shared" si="7"/>
        <v>417.53168099999999</v>
      </c>
      <c r="G146" s="133">
        <v>19.260000000000002</v>
      </c>
      <c r="H146" s="133">
        <v>15.39</v>
      </c>
      <c r="I146" s="133">
        <f t="shared" si="8"/>
        <v>452.18168099999997</v>
      </c>
      <c r="J146" s="133">
        <f t="shared" si="9"/>
        <v>497.39984909999998</v>
      </c>
      <c r="K146" s="134" t="s">
        <v>33</v>
      </c>
    </row>
    <row r="147" spans="1:11" x14ac:dyDescent="0.2">
      <c r="A147" s="131">
        <v>146</v>
      </c>
      <c r="B147" s="132" t="s">
        <v>81</v>
      </c>
      <c r="C147" s="132">
        <v>1301</v>
      </c>
      <c r="D147" s="131" t="s">
        <v>116</v>
      </c>
      <c r="E147" s="133">
        <v>38.79</v>
      </c>
      <c r="F147" s="133">
        <f t="shared" si="7"/>
        <v>417.53168099999999</v>
      </c>
      <c r="G147" s="133">
        <v>19.260000000000002</v>
      </c>
      <c r="H147" s="133">
        <v>23.68</v>
      </c>
      <c r="I147" s="133">
        <f t="shared" si="8"/>
        <v>460.47168099999999</v>
      </c>
      <c r="J147" s="133">
        <f t="shared" si="9"/>
        <v>506.51884910000001</v>
      </c>
      <c r="K147" s="134" t="s">
        <v>33</v>
      </c>
    </row>
    <row r="148" spans="1:11" x14ac:dyDescent="0.2">
      <c r="A148" s="131">
        <v>147</v>
      </c>
      <c r="B148" s="132" t="s">
        <v>81</v>
      </c>
      <c r="C148" s="132">
        <v>1302</v>
      </c>
      <c r="D148" s="131" t="s">
        <v>116</v>
      </c>
      <c r="E148" s="133">
        <v>37.71</v>
      </c>
      <c r="F148" s="133">
        <f t="shared" si="7"/>
        <v>405.90666899999997</v>
      </c>
      <c r="G148" s="133">
        <v>18.829999999999998</v>
      </c>
      <c r="H148" s="133">
        <v>23.68</v>
      </c>
      <c r="I148" s="133">
        <f t="shared" si="8"/>
        <v>448.41666899999996</v>
      </c>
      <c r="J148" s="133">
        <f t="shared" si="9"/>
        <v>493.25833590000002</v>
      </c>
      <c r="K148" s="134" t="s">
        <v>33</v>
      </c>
    </row>
    <row r="149" spans="1:11" x14ac:dyDescent="0.2">
      <c r="A149" s="131">
        <v>148</v>
      </c>
      <c r="B149" s="132" t="s">
        <v>81</v>
      </c>
      <c r="C149" s="132">
        <v>1303</v>
      </c>
      <c r="D149" s="131" t="s">
        <v>116</v>
      </c>
      <c r="E149" s="133">
        <v>37.71</v>
      </c>
      <c r="F149" s="133">
        <f t="shared" si="7"/>
        <v>405.90666899999997</v>
      </c>
      <c r="G149" s="133">
        <v>18.829999999999998</v>
      </c>
      <c r="H149" s="133">
        <v>19.260000000000002</v>
      </c>
      <c r="I149" s="133">
        <f t="shared" si="8"/>
        <v>443.99666899999994</v>
      </c>
      <c r="J149" s="133">
        <f t="shared" si="9"/>
        <v>488.3963359</v>
      </c>
      <c r="K149" s="134" t="s">
        <v>33</v>
      </c>
    </row>
    <row r="150" spans="1:11" x14ac:dyDescent="0.2">
      <c r="A150" s="131">
        <v>149</v>
      </c>
      <c r="B150" s="132" t="s">
        <v>81</v>
      </c>
      <c r="C150" s="132">
        <v>1304</v>
      </c>
      <c r="D150" s="131" t="s">
        <v>116</v>
      </c>
      <c r="E150" s="133">
        <v>37.71</v>
      </c>
      <c r="F150" s="133">
        <f t="shared" si="7"/>
        <v>405.90666899999997</v>
      </c>
      <c r="G150" s="133">
        <v>18.829999999999998</v>
      </c>
      <c r="H150" s="133">
        <v>19.260000000000002</v>
      </c>
      <c r="I150" s="133">
        <f t="shared" si="8"/>
        <v>443.99666899999994</v>
      </c>
      <c r="J150" s="133">
        <f t="shared" si="9"/>
        <v>488.3963359</v>
      </c>
      <c r="K150" s="134" t="s">
        <v>33</v>
      </c>
    </row>
    <row r="151" spans="1:11" x14ac:dyDescent="0.2">
      <c r="A151" s="131">
        <v>150</v>
      </c>
      <c r="B151" s="132" t="s">
        <v>81</v>
      </c>
      <c r="C151" s="132">
        <v>1305</v>
      </c>
      <c r="D151" s="131" t="s">
        <v>116</v>
      </c>
      <c r="E151" s="133">
        <v>37.71</v>
      </c>
      <c r="F151" s="133">
        <f t="shared" si="7"/>
        <v>405.90666899999997</v>
      </c>
      <c r="G151" s="133">
        <v>18.829999999999998</v>
      </c>
      <c r="H151" s="133">
        <v>23.68</v>
      </c>
      <c r="I151" s="133">
        <f t="shared" si="8"/>
        <v>448.41666899999996</v>
      </c>
      <c r="J151" s="133">
        <f t="shared" si="9"/>
        <v>493.25833590000002</v>
      </c>
      <c r="K151" s="134" t="s">
        <v>33</v>
      </c>
    </row>
    <row r="152" spans="1:11" x14ac:dyDescent="0.2">
      <c r="A152" s="131">
        <v>151</v>
      </c>
      <c r="B152" s="132" t="s">
        <v>81</v>
      </c>
      <c r="C152" s="132">
        <v>1306</v>
      </c>
      <c r="D152" s="131" t="s">
        <v>117</v>
      </c>
      <c r="E152" s="133">
        <v>0</v>
      </c>
      <c r="F152" s="133">
        <v>0</v>
      </c>
      <c r="G152" s="133">
        <v>0</v>
      </c>
      <c r="H152" s="133">
        <v>0</v>
      </c>
      <c r="I152" s="133">
        <f t="shared" si="8"/>
        <v>0</v>
      </c>
      <c r="J152" s="133">
        <f t="shared" si="9"/>
        <v>0</v>
      </c>
      <c r="K152" s="131" t="s">
        <v>117</v>
      </c>
    </row>
    <row r="153" spans="1:11" x14ac:dyDescent="0.2">
      <c r="A153" s="131">
        <v>152</v>
      </c>
      <c r="B153" s="132" t="s">
        <v>81</v>
      </c>
      <c r="C153" s="132">
        <v>1307</v>
      </c>
      <c r="D153" s="131" t="s">
        <v>116</v>
      </c>
      <c r="E153" s="133">
        <v>37.94</v>
      </c>
      <c r="F153" s="133">
        <f t="shared" si="7"/>
        <v>408.38236599999993</v>
      </c>
      <c r="G153" s="133">
        <v>19.260000000000002</v>
      </c>
      <c r="H153" s="133">
        <v>15.39</v>
      </c>
      <c r="I153" s="133">
        <f t="shared" ref="I153:I182" si="10">+F153+G153+H153</f>
        <v>443.03236599999991</v>
      </c>
      <c r="J153" s="133">
        <f t="shared" si="9"/>
        <v>487.33560259999996</v>
      </c>
      <c r="K153" s="134" t="s">
        <v>33</v>
      </c>
    </row>
    <row r="154" spans="1:11" x14ac:dyDescent="0.2">
      <c r="A154" s="131">
        <v>153</v>
      </c>
      <c r="B154" s="132" t="s">
        <v>81</v>
      </c>
      <c r="C154" s="132">
        <v>1308</v>
      </c>
      <c r="D154" s="131" t="s">
        <v>116</v>
      </c>
      <c r="E154" s="133">
        <v>37.71</v>
      </c>
      <c r="F154" s="133">
        <f t="shared" si="7"/>
        <v>405.90666899999997</v>
      </c>
      <c r="G154" s="133">
        <v>18.829999999999998</v>
      </c>
      <c r="H154" s="133">
        <v>23.68</v>
      </c>
      <c r="I154" s="133">
        <f t="shared" si="10"/>
        <v>448.41666899999996</v>
      </c>
      <c r="J154" s="133">
        <f t="shared" si="9"/>
        <v>493.25833590000002</v>
      </c>
      <c r="K154" s="134" t="s">
        <v>33</v>
      </c>
    </row>
    <row r="155" spans="1:11" x14ac:dyDescent="0.2">
      <c r="A155" s="131">
        <v>154</v>
      </c>
      <c r="B155" s="132" t="s">
        <v>81</v>
      </c>
      <c r="C155" s="132">
        <v>1309</v>
      </c>
      <c r="D155" s="131" t="s">
        <v>116</v>
      </c>
      <c r="E155" s="133">
        <v>37.71</v>
      </c>
      <c r="F155" s="133">
        <f t="shared" si="7"/>
        <v>405.90666899999997</v>
      </c>
      <c r="G155" s="133">
        <v>18.829999999999998</v>
      </c>
      <c r="H155" s="133">
        <v>20.45</v>
      </c>
      <c r="I155" s="133">
        <f t="shared" si="10"/>
        <v>445.18666899999994</v>
      </c>
      <c r="J155" s="133">
        <f t="shared" si="9"/>
        <v>489.70533589999997</v>
      </c>
      <c r="K155" s="134" t="s">
        <v>33</v>
      </c>
    </row>
    <row r="156" spans="1:11" x14ac:dyDescent="0.2">
      <c r="A156" s="131">
        <v>155</v>
      </c>
      <c r="B156" s="132" t="s">
        <v>81</v>
      </c>
      <c r="C156" s="132">
        <v>1310</v>
      </c>
      <c r="D156" s="131" t="s">
        <v>116</v>
      </c>
      <c r="E156" s="133">
        <v>37.71</v>
      </c>
      <c r="F156" s="133">
        <f t="shared" si="7"/>
        <v>405.90666899999997</v>
      </c>
      <c r="G156" s="133">
        <v>18.829999999999998</v>
      </c>
      <c r="H156" s="133">
        <v>20.45</v>
      </c>
      <c r="I156" s="133">
        <f t="shared" si="10"/>
        <v>445.18666899999994</v>
      </c>
      <c r="J156" s="133">
        <f t="shared" si="9"/>
        <v>489.70533589999997</v>
      </c>
      <c r="K156" s="134" t="s">
        <v>33</v>
      </c>
    </row>
    <row r="157" spans="1:11" x14ac:dyDescent="0.2">
      <c r="A157" s="131">
        <v>156</v>
      </c>
      <c r="B157" s="132" t="s">
        <v>81</v>
      </c>
      <c r="C157" s="132">
        <v>1311</v>
      </c>
      <c r="D157" s="131" t="s">
        <v>116</v>
      </c>
      <c r="E157" s="133">
        <v>37.71</v>
      </c>
      <c r="F157" s="133">
        <f t="shared" si="7"/>
        <v>405.90666899999997</v>
      </c>
      <c r="G157" s="133">
        <v>18.829999999999998</v>
      </c>
      <c r="H157" s="133">
        <v>23.68</v>
      </c>
      <c r="I157" s="133">
        <f t="shared" si="10"/>
        <v>448.41666899999996</v>
      </c>
      <c r="J157" s="133">
        <f t="shared" si="9"/>
        <v>493.25833590000002</v>
      </c>
      <c r="K157" s="134" t="s">
        <v>33</v>
      </c>
    </row>
    <row r="158" spans="1:11" x14ac:dyDescent="0.2">
      <c r="A158" s="131">
        <v>157</v>
      </c>
      <c r="B158" s="132" t="s">
        <v>81</v>
      </c>
      <c r="C158" s="132">
        <v>1312</v>
      </c>
      <c r="D158" s="131" t="s">
        <v>116</v>
      </c>
      <c r="E158" s="133">
        <v>38.79</v>
      </c>
      <c r="F158" s="133">
        <f t="shared" si="7"/>
        <v>417.53168099999999</v>
      </c>
      <c r="G158" s="133">
        <v>19.260000000000002</v>
      </c>
      <c r="H158" s="133">
        <v>15.39</v>
      </c>
      <c r="I158" s="133">
        <f t="shared" si="10"/>
        <v>452.18168099999997</v>
      </c>
      <c r="J158" s="133">
        <f t="shared" si="9"/>
        <v>497.39984909999998</v>
      </c>
      <c r="K158" s="134" t="s">
        <v>33</v>
      </c>
    </row>
    <row r="159" spans="1:11" x14ac:dyDescent="0.2">
      <c r="A159" s="131">
        <v>158</v>
      </c>
      <c r="B159" s="132" t="s">
        <v>82</v>
      </c>
      <c r="C159" s="132">
        <v>1401</v>
      </c>
      <c r="D159" s="131" t="s">
        <v>116</v>
      </c>
      <c r="E159" s="133">
        <v>38.79</v>
      </c>
      <c r="F159" s="133">
        <f t="shared" si="7"/>
        <v>417.53168099999999</v>
      </c>
      <c r="G159" s="133">
        <v>19.260000000000002</v>
      </c>
      <c r="H159" s="133">
        <v>23.68</v>
      </c>
      <c r="I159" s="133">
        <f t="shared" si="10"/>
        <v>460.47168099999999</v>
      </c>
      <c r="J159" s="133">
        <f t="shared" si="9"/>
        <v>506.51884910000001</v>
      </c>
      <c r="K159" s="134" t="s">
        <v>33</v>
      </c>
    </row>
    <row r="160" spans="1:11" x14ac:dyDescent="0.2">
      <c r="A160" s="131">
        <v>159</v>
      </c>
      <c r="B160" s="132" t="s">
        <v>82</v>
      </c>
      <c r="C160" s="132">
        <v>1402</v>
      </c>
      <c r="D160" s="131" t="s">
        <v>116</v>
      </c>
      <c r="E160" s="133">
        <v>37.71</v>
      </c>
      <c r="F160" s="133">
        <f t="shared" si="7"/>
        <v>405.90666899999997</v>
      </c>
      <c r="G160" s="133">
        <v>18.829999999999998</v>
      </c>
      <c r="H160" s="133">
        <v>23.68</v>
      </c>
      <c r="I160" s="133">
        <f t="shared" si="10"/>
        <v>448.41666899999996</v>
      </c>
      <c r="J160" s="133">
        <f t="shared" si="9"/>
        <v>493.25833590000002</v>
      </c>
      <c r="K160" s="134" t="s">
        <v>109</v>
      </c>
    </row>
    <row r="161" spans="1:11" x14ac:dyDescent="0.2">
      <c r="A161" s="131">
        <v>160</v>
      </c>
      <c r="B161" s="132" t="s">
        <v>82</v>
      </c>
      <c r="C161" s="132">
        <v>1403</v>
      </c>
      <c r="D161" s="131" t="s">
        <v>116</v>
      </c>
      <c r="E161" s="133">
        <v>37.71</v>
      </c>
      <c r="F161" s="133">
        <f t="shared" si="7"/>
        <v>405.90666899999997</v>
      </c>
      <c r="G161" s="133">
        <v>18.829999999999998</v>
      </c>
      <c r="H161" s="133">
        <v>19.260000000000002</v>
      </c>
      <c r="I161" s="133">
        <f t="shared" si="10"/>
        <v>443.99666899999994</v>
      </c>
      <c r="J161" s="133">
        <f t="shared" si="9"/>
        <v>488.3963359</v>
      </c>
      <c r="K161" s="134" t="s">
        <v>33</v>
      </c>
    </row>
    <row r="162" spans="1:11" x14ac:dyDescent="0.2">
      <c r="A162" s="131">
        <v>161</v>
      </c>
      <c r="B162" s="132" t="s">
        <v>82</v>
      </c>
      <c r="C162" s="132">
        <v>1404</v>
      </c>
      <c r="D162" s="131" t="s">
        <v>116</v>
      </c>
      <c r="E162" s="133">
        <v>37.71</v>
      </c>
      <c r="F162" s="133">
        <f t="shared" si="7"/>
        <v>405.90666899999997</v>
      </c>
      <c r="G162" s="133">
        <v>18.829999999999998</v>
      </c>
      <c r="H162" s="133">
        <v>19.260000000000002</v>
      </c>
      <c r="I162" s="133">
        <f t="shared" si="10"/>
        <v>443.99666899999994</v>
      </c>
      <c r="J162" s="133">
        <f t="shared" si="9"/>
        <v>488.3963359</v>
      </c>
      <c r="K162" s="134" t="s">
        <v>33</v>
      </c>
    </row>
    <row r="163" spans="1:11" x14ac:dyDescent="0.2">
      <c r="A163" s="131">
        <v>162</v>
      </c>
      <c r="B163" s="132" t="s">
        <v>82</v>
      </c>
      <c r="C163" s="132">
        <v>1405</v>
      </c>
      <c r="D163" s="131" t="s">
        <v>116</v>
      </c>
      <c r="E163" s="133">
        <v>37.71</v>
      </c>
      <c r="F163" s="133">
        <f t="shared" ref="F163:F182" si="11">+E163*10.7639</f>
        <v>405.90666899999997</v>
      </c>
      <c r="G163" s="133">
        <v>18.829999999999998</v>
      </c>
      <c r="H163" s="133">
        <v>24.86</v>
      </c>
      <c r="I163" s="133">
        <f t="shared" si="10"/>
        <v>449.59666899999996</v>
      </c>
      <c r="J163" s="133">
        <f t="shared" si="9"/>
        <v>494.55633590000002</v>
      </c>
      <c r="K163" s="134" t="s">
        <v>33</v>
      </c>
    </row>
    <row r="164" spans="1:11" x14ac:dyDescent="0.2">
      <c r="A164" s="131">
        <v>163</v>
      </c>
      <c r="B164" s="132" t="s">
        <v>82</v>
      </c>
      <c r="C164" s="132">
        <v>1406</v>
      </c>
      <c r="D164" s="131" t="s">
        <v>116</v>
      </c>
      <c r="E164" s="133">
        <v>37.94</v>
      </c>
      <c r="F164" s="133">
        <f t="shared" si="11"/>
        <v>408.38236599999993</v>
      </c>
      <c r="G164" s="133">
        <v>19.260000000000002</v>
      </c>
      <c r="H164" s="133">
        <v>23.68</v>
      </c>
      <c r="I164" s="133">
        <f t="shared" si="10"/>
        <v>451.32236599999993</v>
      </c>
      <c r="J164" s="133">
        <f t="shared" si="9"/>
        <v>496.45460259999999</v>
      </c>
      <c r="K164" s="134" t="s">
        <v>33</v>
      </c>
    </row>
    <row r="165" spans="1:11" x14ac:dyDescent="0.2">
      <c r="A165" s="131">
        <v>164</v>
      </c>
      <c r="B165" s="132" t="s">
        <v>82</v>
      </c>
      <c r="C165" s="132">
        <v>1407</v>
      </c>
      <c r="D165" s="131" t="s">
        <v>116</v>
      </c>
      <c r="E165" s="133">
        <v>37.94</v>
      </c>
      <c r="F165" s="133">
        <f t="shared" si="11"/>
        <v>408.38236599999993</v>
      </c>
      <c r="G165" s="133">
        <v>19.260000000000002</v>
      </c>
      <c r="H165" s="133">
        <v>15.39</v>
      </c>
      <c r="I165" s="133">
        <f t="shared" si="10"/>
        <v>443.03236599999991</v>
      </c>
      <c r="J165" s="133">
        <f t="shared" si="9"/>
        <v>487.33560259999996</v>
      </c>
      <c r="K165" s="134" t="s">
        <v>33</v>
      </c>
    </row>
    <row r="166" spans="1:11" x14ac:dyDescent="0.2">
      <c r="A166" s="131">
        <v>165</v>
      </c>
      <c r="B166" s="132" t="s">
        <v>82</v>
      </c>
      <c r="C166" s="132">
        <v>1408</v>
      </c>
      <c r="D166" s="131" t="s">
        <v>116</v>
      </c>
      <c r="E166" s="133">
        <v>37.71</v>
      </c>
      <c r="F166" s="133">
        <f t="shared" si="11"/>
        <v>405.90666899999997</v>
      </c>
      <c r="G166" s="133">
        <v>18.829999999999998</v>
      </c>
      <c r="H166" s="133">
        <v>24.86</v>
      </c>
      <c r="I166" s="133">
        <f t="shared" si="10"/>
        <v>449.59666899999996</v>
      </c>
      <c r="J166" s="133">
        <f t="shared" si="9"/>
        <v>494.55633590000002</v>
      </c>
      <c r="K166" s="134" t="s">
        <v>33</v>
      </c>
    </row>
    <row r="167" spans="1:11" x14ac:dyDescent="0.2">
      <c r="A167" s="131">
        <v>166</v>
      </c>
      <c r="B167" s="132" t="s">
        <v>82</v>
      </c>
      <c r="C167" s="132">
        <v>1409</v>
      </c>
      <c r="D167" s="131" t="s">
        <v>116</v>
      </c>
      <c r="E167" s="133">
        <v>37.71</v>
      </c>
      <c r="F167" s="133">
        <f t="shared" si="11"/>
        <v>405.90666899999997</v>
      </c>
      <c r="G167" s="133">
        <v>18.829999999999998</v>
      </c>
      <c r="H167" s="133">
        <v>20.45</v>
      </c>
      <c r="I167" s="133">
        <f t="shared" si="10"/>
        <v>445.18666899999994</v>
      </c>
      <c r="J167" s="133">
        <f t="shared" si="9"/>
        <v>489.70533589999997</v>
      </c>
      <c r="K167" s="134" t="s">
        <v>33</v>
      </c>
    </row>
    <row r="168" spans="1:11" x14ac:dyDescent="0.2">
      <c r="A168" s="131">
        <v>167</v>
      </c>
      <c r="B168" s="132" t="s">
        <v>82</v>
      </c>
      <c r="C168" s="132">
        <v>1410</v>
      </c>
      <c r="D168" s="131" t="s">
        <v>116</v>
      </c>
      <c r="E168" s="133">
        <v>37.71</v>
      </c>
      <c r="F168" s="133">
        <f t="shared" si="11"/>
        <v>405.90666899999997</v>
      </c>
      <c r="G168" s="133">
        <v>18.829999999999998</v>
      </c>
      <c r="H168" s="133">
        <v>20.45</v>
      </c>
      <c r="I168" s="133">
        <f t="shared" si="10"/>
        <v>445.18666899999994</v>
      </c>
      <c r="J168" s="133">
        <f t="shared" si="9"/>
        <v>489.70533589999997</v>
      </c>
      <c r="K168" s="134" t="s">
        <v>109</v>
      </c>
    </row>
    <row r="169" spans="1:11" x14ac:dyDescent="0.2">
      <c r="A169" s="131">
        <v>168</v>
      </c>
      <c r="B169" s="132" t="s">
        <v>82</v>
      </c>
      <c r="C169" s="132">
        <v>1411</v>
      </c>
      <c r="D169" s="131" t="s">
        <v>116</v>
      </c>
      <c r="E169" s="133">
        <v>37.71</v>
      </c>
      <c r="F169" s="133">
        <f t="shared" si="11"/>
        <v>405.90666899999997</v>
      </c>
      <c r="G169" s="133">
        <v>18.829999999999998</v>
      </c>
      <c r="H169" s="133">
        <v>24.86</v>
      </c>
      <c r="I169" s="133">
        <f t="shared" si="10"/>
        <v>449.59666899999996</v>
      </c>
      <c r="J169" s="133">
        <f t="shared" si="9"/>
        <v>494.55633590000002</v>
      </c>
      <c r="K169" s="134" t="s">
        <v>109</v>
      </c>
    </row>
    <row r="170" spans="1:11" x14ac:dyDescent="0.2">
      <c r="A170" s="131">
        <v>169</v>
      </c>
      <c r="B170" s="132" t="s">
        <v>82</v>
      </c>
      <c r="C170" s="132">
        <v>1412</v>
      </c>
      <c r="D170" s="131" t="s">
        <v>116</v>
      </c>
      <c r="E170" s="133">
        <v>38.79</v>
      </c>
      <c r="F170" s="133">
        <f t="shared" si="11"/>
        <v>417.53168099999999</v>
      </c>
      <c r="G170" s="133">
        <v>19.260000000000002</v>
      </c>
      <c r="H170" s="133">
        <v>15.39</v>
      </c>
      <c r="I170" s="133">
        <f t="shared" si="10"/>
        <v>452.18168099999997</v>
      </c>
      <c r="J170" s="133">
        <f t="shared" si="9"/>
        <v>497.39984909999998</v>
      </c>
      <c r="K170" s="134" t="s">
        <v>109</v>
      </c>
    </row>
    <row r="171" spans="1:11" x14ac:dyDescent="0.2">
      <c r="A171" s="131">
        <v>170</v>
      </c>
      <c r="B171" s="132" t="s">
        <v>83</v>
      </c>
      <c r="C171" s="135">
        <v>1501</v>
      </c>
      <c r="D171" s="131" t="s">
        <v>116</v>
      </c>
      <c r="E171" s="133">
        <v>38.79</v>
      </c>
      <c r="F171" s="133">
        <f t="shared" si="11"/>
        <v>417.53168099999999</v>
      </c>
      <c r="G171" s="133">
        <v>19.260000000000002</v>
      </c>
      <c r="H171" s="133">
        <v>23.68</v>
      </c>
      <c r="I171" s="133">
        <f t="shared" si="10"/>
        <v>460.47168099999999</v>
      </c>
      <c r="J171" s="133">
        <f t="shared" si="9"/>
        <v>506.51884910000001</v>
      </c>
      <c r="K171" s="134" t="s">
        <v>33</v>
      </c>
    </row>
    <row r="172" spans="1:11" x14ac:dyDescent="0.2">
      <c r="A172" s="131">
        <v>171</v>
      </c>
      <c r="B172" s="132" t="s">
        <v>83</v>
      </c>
      <c r="C172" s="135">
        <v>1502</v>
      </c>
      <c r="D172" s="131" t="s">
        <v>116</v>
      </c>
      <c r="E172" s="133">
        <v>37.71</v>
      </c>
      <c r="F172" s="133">
        <f t="shared" si="11"/>
        <v>405.90666899999997</v>
      </c>
      <c r="G172" s="133">
        <v>18.829999999999998</v>
      </c>
      <c r="H172" s="133">
        <v>23.68</v>
      </c>
      <c r="I172" s="133">
        <f t="shared" si="10"/>
        <v>448.41666899999996</v>
      </c>
      <c r="J172" s="133">
        <f t="shared" si="9"/>
        <v>493.25833590000002</v>
      </c>
      <c r="K172" s="134" t="s">
        <v>33</v>
      </c>
    </row>
    <row r="173" spans="1:11" x14ac:dyDescent="0.2">
      <c r="A173" s="131">
        <v>172</v>
      </c>
      <c r="B173" s="132" t="s">
        <v>83</v>
      </c>
      <c r="C173" s="135">
        <v>1503</v>
      </c>
      <c r="D173" s="131" t="s">
        <v>116</v>
      </c>
      <c r="E173" s="133">
        <v>37.71</v>
      </c>
      <c r="F173" s="133">
        <f t="shared" si="11"/>
        <v>405.90666899999997</v>
      </c>
      <c r="G173" s="133">
        <v>18.829999999999998</v>
      </c>
      <c r="H173" s="133">
        <v>19.260000000000002</v>
      </c>
      <c r="I173" s="133">
        <f t="shared" si="10"/>
        <v>443.99666899999994</v>
      </c>
      <c r="J173" s="133">
        <f t="shared" si="9"/>
        <v>488.3963359</v>
      </c>
      <c r="K173" s="134" t="s">
        <v>33</v>
      </c>
    </row>
    <row r="174" spans="1:11" x14ac:dyDescent="0.2">
      <c r="A174" s="131">
        <v>173</v>
      </c>
      <c r="B174" s="132" t="s">
        <v>83</v>
      </c>
      <c r="C174" s="135">
        <v>1504</v>
      </c>
      <c r="D174" s="131" t="s">
        <v>116</v>
      </c>
      <c r="E174" s="133">
        <v>37.71</v>
      </c>
      <c r="F174" s="133">
        <f t="shared" si="11"/>
        <v>405.90666899999997</v>
      </c>
      <c r="G174" s="133">
        <v>18.829999999999998</v>
      </c>
      <c r="H174" s="133">
        <v>19.260000000000002</v>
      </c>
      <c r="I174" s="133">
        <f t="shared" si="10"/>
        <v>443.99666899999994</v>
      </c>
      <c r="J174" s="133">
        <f t="shared" si="9"/>
        <v>488.3963359</v>
      </c>
      <c r="K174" s="134" t="s">
        <v>33</v>
      </c>
    </row>
    <row r="175" spans="1:11" x14ac:dyDescent="0.2">
      <c r="A175" s="131">
        <v>174</v>
      </c>
      <c r="B175" s="132" t="s">
        <v>83</v>
      </c>
      <c r="C175" s="135">
        <v>1505</v>
      </c>
      <c r="D175" s="131" t="s">
        <v>116</v>
      </c>
      <c r="E175" s="133">
        <v>37.71</v>
      </c>
      <c r="F175" s="133">
        <f t="shared" si="11"/>
        <v>405.90666899999997</v>
      </c>
      <c r="G175" s="133">
        <v>18.829999999999998</v>
      </c>
      <c r="H175" s="133">
        <v>24.86</v>
      </c>
      <c r="I175" s="133">
        <f t="shared" si="10"/>
        <v>449.59666899999996</v>
      </c>
      <c r="J175" s="133">
        <f t="shared" si="9"/>
        <v>494.55633590000002</v>
      </c>
      <c r="K175" s="134" t="s">
        <v>33</v>
      </c>
    </row>
    <row r="176" spans="1:11" x14ac:dyDescent="0.2">
      <c r="A176" s="131">
        <v>175</v>
      </c>
      <c r="B176" s="132" t="s">
        <v>83</v>
      </c>
      <c r="C176" s="135">
        <v>1506</v>
      </c>
      <c r="D176" s="131" t="s">
        <v>116</v>
      </c>
      <c r="E176" s="133">
        <v>37.94</v>
      </c>
      <c r="F176" s="133">
        <f t="shared" si="11"/>
        <v>408.38236599999993</v>
      </c>
      <c r="G176" s="133">
        <v>19.260000000000002</v>
      </c>
      <c r="H176" s="133">
        <v>23.68</v>
      </c>
      <c r="I176" s="133">
        <f t="shared" si="10"/>
        <v>451.32236599999993</v>
      </c>
      <c r="J176" s="133">
        <f t="shared" si="9"/>
        <v>496.45460259999999</v>
      </c>
      <c r="K176" s="134" t="s">
        <v>33</v>
      </c>
    </row>
    <row r="177" spans="1:11" x14ac:dyDescent="0.2">
      <c r="A177" s="131">
        <v>176</v>
      </c>
      <c r="B177" s="132" t="s">
        <v>83</v>
      </c>
      <c r="C177" s="135">
        <v>1507</v>
      </c>
      <c r="D177" s="131" t="s">
        <v>116</v>
      </c>
      <c r="E177" s="133">
        <v>37.94</v>
      </c>
      <c r="F177" s="133">
        <f t="shared" si="11"/>
        <v>408.38236599999993</v>
      </c>
      <c r="G177" s="133">
        <v>19.260000000000002</v>
      </c>
      <c r="H177" s="133">
        <v>15.39</v>
      </c>
      <c r="I177" s="133">
        <f t="shared" si="10"/>
        <v>443.03236599999991</v>
      </c>
      <c r="J177" s="133">
        <f t="shared" si="9"/>
        <v>487.33560259999996</v>
      </c>
      <c r="K177" s="134" t="s">
        <v>33</v>
      </c>
    </row>
    <row r="178" spans="1:11" x14ac:dyDescent="0.2">
      <c r="A178" s="131">
        <v>177</v>
      </c>
      <c r="B178" s="132" t="s">
        <v>83</v>
      </c>
      <c r="C178" s="135">
        <v>1508</v>
      </c>
      <c r="D178" s="131" t="s">
        <v>116</v>
      </c>
      <c r="E178" s="133">
        <v>37.71</v>
      </c>
      <c r="F178" s="133">
        <f t="shared" si="11"/>
        <v>405.90666899999997</v>
      </c>
      <c r="G178" s="133">
        <v>18.829999999999998</v>
      </c>
      <c r="H178" s="133">
        <v>24.86</v>
      </c>
      <c r="I178" s="133">
        <f t="shared" si="10"/>
        <v>449.59666899999996</v>
      </c>
      <c r="J178" s="133">
        <f t="shared" si="9"/>
        <v>494.55633590000002</v>
      </c>
      <c r="K178" s="134" t="s">
        <v>33</v>
      </c>
    </row>
    <row r="179" spans="1:11" x14ac:dyDescent="0.2">
      <c r="A179" s="131">
        <v>178</v>
      </c>
      <c r="B179" s="132" t="s">
        <v>83</v>
      </c>
      <c r="C179" s="135">
        <v>1509</v>
      </c>
      <c r="D179" s="131" t="s">
        <v>116</v>
      </c>
      <c r="E179" s="133">
        <v>37.71</v>
      </c>
      <c r="F179" s="133">
        <f t="shared" si="11"/>
        <v>405.90666899999997</v>
      </c>
      <c r="G179" s="133">
        <v>18.829999999999998</v>
      </c>
      <c r="H179" s="133">
        <v>20.45</v>
      </c>
      <c r="I179" s="133">
        <f t="shared" si="10"/>
        <v>445.18666899999994</v>
      </c>
      <c r="J179" s="133">
        <f t="shared" si="9"/>
        <v>489.70533589999997</v>
      </c>
      <c r="K179" s="134" t="s">
        <v>33</v>
      </c>
    </row>
    <row r="180" spans="1:11" x14ac:dyDescent="0.2">
      <c r="A180" s="131">
        <v>179</v>
      </c>
      <c r="B180" s="132" t="s">
        <v>83</v>
      </c>
      <c r="C180" s="135">
        <v>1510</v>
      </c>
      <c r="D180" s="131" t="s">
        <v>116</v>
      </c>
      <c r="E180" s="133">
        <v>37.71</v>
      </c>
      <c r="F180" s="133">
        <f t="shared" si="11"/>
        <v>405.90666899999997</v>
      </c>
      <c r="G180" s="133">
        <v>18.829999999999998</v>
      </c>
      <c r="H180" s="133">
        <v>20.45</v>
      </c>
      <c r="I180" s="133">
        <f t="shared" si="10"/>
        <v>445.18666899999994</v>
      </c>
      <c r="J180" s="133">
        <f t="shared" si="9"/>
        <v>489.70533589999997</v>
      </c>
      <c r="K180" s="134" t="s">
        <v>33</v>
      </c>
    </row>
    <row r="181" spans="1:11" x14ac:dyDescent="0.2">
      <c r="A181" s="131">
        <v>180</v>
      </c>
      <c r="B181" s="132" t="s">
        <v>83</v>
      </c>
      <c r="C181" s="135">
        <v>1511</v>
      </c>
      <c r="D181" s="131" t="s">
        <v>116</v>
      </c>
      <c r="E181" s="133">
        <v>37.71</v>
      </c>
      <c r="F181" s="133">
        <f t="shared" si="11"/>
        <v>405.90666899999997</v>
      </c>
      <c r="G181" s="133">
        <v>18.829999999999998</v>
      </c>
      <c r="H181" s="133">
        <v>24.86</v>
      </c>
      <c r="I181" s="133">
        <f t="shared" si="10"/>
        <v>449.59666899999996</v>
      </c>
      <c r="J181" s="133">
        <f t="shared" si="9"/>
        <v>494.55633590000002</v>
      </c>
      <c r="K181" s="134" t="s">
        <v>33</v>
      </c>
    </row>
    <row r="182" spans="1:11" x14ac:dyDescent="0.2">
      <c r="A182" s="131">
        <v>181</v>
      </c>
      <c r="B182" s="132" t="s">
        <v>83</v>
      </c>
      <c r="C182" s="135">
        <v>1512</v>
      </c>
      <c r="D182" s="131" t="s">
        <v>116</v>
      </c>
      <c r="E182" s="133">
        <v>38.79</v>
      </c>
      <c r="F182" s="133">
        <f t="shared" si="11"/>
        <v>417.53168099999999</v>
      </c>
      <c r="G182" s="133">
        <v>19.260000000000002</v>
      </c>
      <c r="H182" s="133">
        <v>15.39</v>
      </c>
      <c r="I182" s="133">
        <f t="shared" si="10"/>
        <v>452.18168099999997</v>
      </c>
      <c r="J182" s="133">
        <f t="shared" si="9"/>
        <v>497.39984909999998</v>
      </c>
      <c r="K182" s="134" t="s">
        <v>33</v>
      </c>
    </row>
    <row r="183" spans="1:11" x14ac:dyDescent="0.2">
      <c r="A183" s="155" t="s">
        <v>30</v>
      </c>
      <c r="B183" s="156"/>
      <c r="C183" s="156"/>
      <c r="D183" s="157"/>
      <c r="E183" s="136">
        <f>SUM(E2:E182)</f>
        <v>6751.2199999999993</v>
      </c>
      <c r="F183" s="136">
        <f>SUM(F2:F182)</f>
        <v>72669.456958000213</v>
      </c>
      <c r="G183" s="136">
        <f>SUM(G2:G182)</f>
        <v>3376.6799999999989</v>
      </c>
      <c r="H183" s="136">
        <f>SUM(H2:H182)</f>
        <v>3782.8599999999983</v>
      </c>
      <c r="I183" s="136">
        <f>SUM(I2:I182)</f>
        <v>79828.996958000018</v>
      </c>
      <c r="J183" s="162">
        <f t="shared" si="9"/>
        <v>87811.896653800024</v>
      </c>
      <c r="K183" s="136"/>
    </row>
  </sheetData>
  <autoFilter ref="A1:K183" xr:uid="{1D59FDA2-0A38-4660-85F4-8A81B18DB2F5}"/>
  <mergeCells count="1">
    <mergeCell ref="A183:D18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C334-2C3B-42AC-A0A7-7AEDFBE87806}">
  <dimension ref="A1:Z75"/>
  <sheetViews>
    <sheetView topLeftCell="L1" workbookViewId="0">
      <selection activeCell="L76" sqref="L76"/>
    </sheetView>
  </sheetViews>
  <sheetFormatPr defaultRowHeight="14.25" x14ac:dyDescent="0.2"/>
  <cols>
    <col min="1" max="1" width="3.25" customWidth="1"/>
    <col min="2" max="2" width="7.5" bestFit="1" customWidth="1"/>
    <col min="3" max="3" width="7.625" bestFit="1" customWidth="1"/>
    <col min="4" max="4" width="5.375" bestFit="1" customWidth="1"/>
    <col min="5" max="5" width="10.375" hidden="1" customWidth="1"/>
    <col min="6" max="6" width="8.625" hidden="1" customWidth="1"/>
    <col min="7" max="7" width="7.625" hidden="1" customWidth="1"/>
    <col min="8" max="8" width="8.375" hidden="1" customWidth="1"/>
    <col min="9" max="9" width="12.375" customWidth="1"/>
    <col min="10" max="10" width="11" customWidth="1"/>
    <col min="11" max="11" width="13.375" customWidth="1"/>
    <col min="12" max="12" width="13.125" bestFit="1" customWidth="1"/>
    <col min="15" max="15" width="3.375" bestFit="1" customWidth="1"/>
    <col min="16" max="16" width="13" customWidth="1"/>
    <col min="17" max="17" width="4.875" bestFit="1" customWidth="1"/>
    <col min="18" max="18" width="5.375" bestFit="1" customWidth="1"/>
    <col min="19" max="22" width="0" hidden="1" customWidth="1"/>
    <col min="23" max="23" width="11.625" customWidth="1"/>
    <col min="24" max="24" width="11" customWidth="1"/>
    <col min="25" max="25" width="15.125" customWidth="1"/>
    <col min="26" max="26" width="12.125" bestFit="1" customWidth="1"/>
  </cols>
  <sheetData>
    <row r="1" spans="1:26" ht="66" x14ac:dyDescent="0.2">
      <c r="A1" s="121" t="s">
        <v>26</v>
      </c>
      <c r="B1" s="121" t="s">
        <v>32</v>
      </c>
      <c r="C1" s="121" t="s">
        <v>31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  <c r="K1" s="121" t="s">
        <v>118</v>
      </c>
      <c r="L1" s="121" t="s">
        <v>119</v>
      </c>
      <c r="O1" s="121" t="s">
        <v>26</v>
      </c>
      <c r="P1" s="121" t="s">
        <v>32</v>
      </c>
      <c r="Q1" s="121" t="s">
        <v>120</v>
      </c>
      <c r="R1" s="121" t="s">
        <v>52</v>
      </c>
      <c r="S1" s="121" t="s">
        <v>111</v>
      </c>
      <c r="T1" s="121" t="s">
        <v>54</v>
      </c>
      <c r="U1" s="121" t="s">
        <v>112</v>
      </c>
      <c r="V1" s="121" t="s">
        <v>113</v>
      </c>
      <c r="W1" s="121" t="s">
        <v>106</v>
      </c>
      <c r="X1" s="121" t="s">
        <v>114</v>
      </c>
      <c r="Y1" s="121" t="s">
        <v>118</v>
      </c>
      <c r="Z1" s="121" t="s">
        <v>119</v>
      </c>
    </row>
    <row r="2" spans="1:26" ht="16.5" x14ac:dyDescent="0.2">
      <c r="A2" s="123">
        <v>1</v>
      </c>
      <c r="B2" s="123" t="s">
        <v>66</v>
      </c>
      <c r="C2" s="123">
        <v>101</v>
      </c>
      <c r="D2" s="123" t="s">
        <v>53</v>
      </c>
      <c r="E2" s="126">
        <v>53.88</v>
      </c>
      <c r="F2" s="124">
        <v>579.958932</v>
      </c>
      <c r="G2" s="124">
        <v>19.690000000000001</v>
      </c>
      <c r="H2" s="124">
        <v>20.55</v>
      </c>
      <c r="I2" s="124">
        <f t="shared" ref="I2:I57" si="0">F2+G2+H2</f>
        <v>620.19893200000001</v>
      </c>
      <c r="J2" s="124">
        <f t="shared" ref="J2:J57" si="1">I2*1.1</f>
        <v>682.21882520000008</v>
      </c>
      <c r="K2" s="124">
        <v>7250</v>
      </c>
      <c r="L2" s="124">
        <f t="shared" ref="L2:L57" si="2">ROUND(K2*I2,0)</f>
        <v>4496442</v>
      </c>
      <c r="O2" s="123">
        <v>1</v>
      </c>
      <c r="P2" s="123" t="s">
        <v>77</v>
      </c>
      <c r="Q2" s="123">
        <v>3</v>
      </c>
      <c r="R2" s="123" t="s">
        <v>108</v>
      </c>
      <c r="S2" s="124">
        <v>12.9</v>
      </c>
      <c r="T2" s="124">
        <v>138.85431</v>
      </c>
      <c r="U2" s="124">
        <v>0</v>
      </c>
      <c r="V2" s="124">
        <v>0</v>
      </c>
      <c r="W2" s="124">
        <f>T2+U2+V2</f>
        <v>138.85431</v>
      </c>
      <c r="X2" s="124">
        <f>W2*1.1</f>
        <v>152.73974100000001</v>
      </c>
      <c r="Y2" s="124">
        <v>28000</v>
      </c>
      <c r="Z2" s="124">
        <f>ROUND(Y2*W2,0)</f>
        <v>3887921</v>
      </c>
    </row>
    <row r="3" spans="1:26" ht="16.5" x14ac:dyDescent="0.2">
      <c r="A3" s="123">
        <v>2</v>
      </c>
      <c r="B3" s="123" t="s">
        <v>66</v>
      </c>
      <c r="C3" s="123">
        <v>102</v>
      </c>
      <c r="D3" s="123" t="s">
        <v>53</v>
      </c>
      <c r="E3" s="126">
        <v>53.88</v>
      </c>
      <c r="F3" s="124">
        <v>579.958932</v>
      </c>
      <c r="G3" s="124">
        <v>19.690000000000001</v>
      </c>
      <c r="H3" s="124">
        <v>20.55</v>
      </c>
      <c r="I3" s="124">
        <f t="shared" si="0"/>
        <v>620.19893200000001</v>
      </c>
      <c r="J3" s="124">
        <f t="shared" si="1"/>
        <v>682.21882520000008</v>
      </c>
      <c r="K3" s="124">
        <v>7250</v>
      </c>
      <c r="L3" s="124">
        <f t="shared" si="2"/>
        <v>4496442</v>
      </c>
      <c r="O3" s="123">
        <v>2</v>
      </c>
      <c r="P3" s="123" t="s">
        <v>77</v>
      </c>
      <c r="Q3" s="123">
        <v>4</v>
      </c>
      <c r="R3" s="123" t="s">
        <v>108</v>
      </c>
      <c r="S3" s="124">
        <v>18</v>
      </c>
      <c r="T3" s="124">
        <v>193.75020000000001</v>
      </c>
      <c r="U3" s="124">
        <v>0</v>
      </c>
      <c r="V3" s="124">
        <v>0</v>
      </c>
      <c r="W3" s="124">
        <f t="shared" ref="W3:W10" si="3">T3+U3+V3</f>
        <v>193.75020000000001</v>
      </c>
      <c r="X3" s="124">
        <f t="shared" ref="X3:X10" si="4">W3*1.1</f>
        <v>213.12522000000001</v>
      </c>
      <c r="Y3" s="124">
        <v>28000</v>
      </c>
      <c r="Z3" s="124">
        <f t="shared" ref="Z3:Z10" si="5">ROUND(Y3*W3,0)</f>
        <v>5425006</v>
      </c>
    </row>
    <row r="4" spans="1:26" ht="16.5" x14ac:dyDescent="0.2">
      <c r="A4" s="123">
        <v>3</v>
      </c>
      <c r="B4" s="123" t="s">
        <v>67</v>
      </c>
      <c r="C4" s="123">
        <v>201</v>
      </c>
      <c r="D4" s="123" t="s">
        <v>53</v>
      </c>
      <c r="E4" s="126">
        <v>53.88</v>
      </c>
      <c r="F4" s="124">
        <v>579.958932</v>
      </c>
      <c r="G4" s="124">
        <v>19.690000000000001</v>
      </c>
      <c r="H4" s="124">
        <v>20.55</v>
      </c>
      <c r="I4" s="124">
        <f t="shared" si="0"/>
        <v>620.19893200000001</v>
      </c>
      <c r="J4" s="124">
        <f t="shared" si="1"/>
        <v>682.21882520000008</v>
      </c>
      <c r="K4" s="124">
        <v>7250</v>
      </c>
      <c r="L4" s="124">
        <f t="shared" si="2"/>
        <v>4496442</v>
      </c>
      <c r="O4" s="123">
        <v>3</v>
      </c>
      <c r="P4" s="123" t="s">
        <v>77</v>
      </c>
      <c r="Q4" s="123">
        <v>5</v>
      </c>
      <c r="R4" s="123" t="s">
        <v>108</v>
      </c>
      <c r="S4" s="124">
        <v>18</v>
      </c>
      <c r="T4" s="124">
        <v>193.75020000000001</v>
      </c>
      <c r="U4" s="124">
        <v>0</v>
      </c>
      <c r="V4" s="124">
        <v>0</v>
      </c>
      <c r="W4" s="124">
        <f t="shared" si="3"/>
        <v>193.75020000000001</v>
      </c>
      <c r="X4" s="124">
        <f t="shared" si="4"/>
        <v>213.12522000000001</v>
      </c>
      <c r="Y4" s="124">
        <v>28000</v>
      </c>
      <c r="Z4" s="124">
        <f t="shared" si="5"/>
        <v>5425006</v>
      </c>
    </row>
    <row r="5" spans="1:26" ht="16.5" x14ac:dyDescent="0.2">
      <c r="A5" s="123">
        <v>4</v>
      </c>
      <c r="B5" s="123" t="s">
        <v>67</v>
      </c>
      <c r="C5" s="123">
        <v>202</v>
      </c>
      <c r="D5" s="123" t="s">
        <v>53</v>
      </c>
      <c r="E5" s="126">
        <v>53.88</v>
      </c>
      <c r="F5" s="124">
        <v>579.958932</v>
      </c>
      <c r="G5" s="124">
        <v>19.690000000000001</v>
      </c>
      <c r="H5" s="124">
        <v>20.55</v>
      </c>
      <c r="I5" s="124">
        <f t="shared" si="0"/>
        <v>620.19893200000001</v>
      </c>
      <c r="J5" s="124">
        <f t="shared" si="1"/>
        <v>682.21882520000008</v>
      </c>
      <c r="K5" s="124">
        <v>7250</v>
      </c>
      <c r="L5" s="124">
        <f t="shared" si="2"/>
        <v>4496442</v>
      </c>
      <c r="O5" s="123">
        <v>4</v>
      </c>
      <c r="P5" s="123" t="s">
        <v>77</v>
      </c>
      <c r="Q5" s="123">
        <v>6</v>
      </c>
      <c r="R5" s="123" t="s">
        <v>108</v>
      </c>
      <c r="S5" s="124">
        <v>15.76</v>
      </c>
      <c r="T5" s="124">
        <v>169.63906399999999</v>
      </c>
      <c r="U5" s="124">
        <v>0</v>
      </c>
      <c r="V5" s="124">
        <v>0</v>
      </c>
      <c r="W5" s="124">
        <f t="shared" si="3"/>
        <v>169.63906399999999</v>
      </c>
      <c r="X5" s="124">
        <f t="shared" si="4"/>
        <v>186.6029704</v>
      </c>
      <c r="Y5" s="124">
        <v>28000</v>
      </c>
      <c r="Z5" s="124">
        <f t="shared" si="5"/>
        <v>4749894</v>
      </c>
    </row>
    <row r="6" spans="1:26" ht="16.5" x14ac:dyDescent="0.2">
      <c r="A6" s="123">
        <v>5</v>
      </c>
      <c r="B6" s="123" t="s">
        <v>67</v>
      </c>
      <c r="C6" s="123">
        <v>203</v>
      </c>
      <c r="D6" s="123" t="s">
        <v>116</v>
      </c>
      <c r="E6" s="126">
        <v>37.36</v>
      </c>
      <c r="F6" s="124">
        <v>402.13930399999998</v>
      </c>
      <c r="G6" s="124">
        <v>19.37</v>
      </c>
      <c r="H6" s="124">
        <v>20.46</v>
      </c>
      <c r="I6" s="124">
        <f t="shared" si="0"/>
        <v>441.96930399999997</v>
      </c>
      <c r="J6" s="124">
        <f t="shared" si="1"/>
        <v>486.16623440000001</v>
      </c>
      <c r="K6" s="124">
        <v>7250</v>
      </c>
      <c r="L6" s="124">
        <f t="shared" si="2"/>
        <v>3204277</v>
      </c>
      <c r="O6" s="123">
        <v>5</v>
      </c>
      <c r="P6" s="123" t="s">
        <v>77</v>
      </c>
      <c r="Q6" s="123">
        <v>7</v>
      </c>
      <c r="R6" s="123" t="s">
        <v>108</v>
      </c>
      <c r="S6" s="124">
        <v>15.76</v>
      </c>
      <c r="T6" s="124">
        <v>169.63906399999999</v>
      </c>
      <c r="U6" s="124">
        <v>0</v>
      </c>
      <c r="V6" s="124">
        <v>0</v>
      </c>
      <c r="W6" s="124">
        <f t="shared" si="3"/>
        <v>169.63906399999999</v>
      </c>
      <c r="X6" s="124">
        <f t="shared" si="4"/>
        <v>186.6029704</v>
      </c>
      <c r="Y6" s="124">
        <v>28000</v>
      </c>
      <c r="Z6" s="124">
        <f t="shared" si="5"/>
        <v>4749894</v>
      </c>
    </row>
    <row r="7" spans="1:26" ht="16.5" x14ac:dyDescent="0.2">
      <c r="A7" s="123">
        <v>6</v>
      </c>
      <c r="B7" s="123" t="s">
        <v>67</v>
      </c>
      <c r="C7" s="123">
        <v>204</v>
      </c>
      <c r="D7" s="123" t="s">
        <v>116</v>
      </c>
      <c r="E7" s="126">
        <v>37.36</v>
      </c>
      <c r="F7" s="124">
        <v>402.13930399999998</v>
      </c>
      <c r="G7" s="124">
        <v>19.37</v>
      </c>
      <c r="H7" s="124">
        <v>14.53</v>
      </c>
      <c r="I7" s="124">
        <f t="shared" si="0"/>
        <v>436.03930399999996</v>
      </c>
      <c r="J7" s="124">
        <f t="shared" si="1"/>
        <v>479.64323439999998</v>
      </c>
      <c r="K7" s="124">
        <v>7250</v>
      </c>
      <c r="L7" s="124">
        <f t="shared" si="2"/>
        <v>3161285</v>
      </c>
      <c r="O7" s="123">
        <v>6</v>
      </c>
      <c r="P7" s="123" t="s">
        <v>77</v>
      </c>
      <c r="Q7" s="123">
        <v>8</v>
      </c>
      <c r="R7" s="123" t="s">
        <v>108</v>
      </c>
      <c r="S7" s="124">
        <v>18</v>
      </c>
      <c r="T7" s="124">
        <v>193.75020000000001</v>
      </c>
      <c r="U7" s="124">
        <v>0</v>
      </c>
      <c r="V7" s="124">
        <v>0</v>
      </c>
      <c r="W7" s="124">
        <f t="shared" si="3"/>
        <v>193.75020000000001</v>
      </c>
      <c r="X7" s="124">
        <f t="shared" si="4"/>
        <v>213.12522000000001</v>
      </c>
      <c r="Y7" s="124">
        <v>28000</v>
      </c>
      <c r="Z7" s="124">
        <f t="shared" si="5"/>
        <v>5425006</v>
      </c>
    </row>
    <row r="8" spans="1:26" ht="16.5" x14ac:dyDescent="0.2">
      <c r="A8" s="123">
        <v>7</v>
      </c>
      <c r="B8" s="123" t="s">
        <v>67</v>
      </c>
      <c r="C8" s="123">
        <v>205</v>
      </c>
      <c r="D8" s="123" t="s">
        <v>116</v>
      </c>
      <c r="E8" s="126">
        <v>37.36</v>
      </c>
      <c r="F8" s="124">
        <v>402.13930399999998</v>
      </c>
      <c r="G8" s="124">
        <v>19.37</v>
      </c>
      <c r="H8" s="124">
        <v>14.53</v>
      </c>
      <c r="I8" s="124">
        <f t="shared" si="0"/>
        <v>436.03930399999996</v>
      </c>
      <c r="J8" s="124">
        <f t="shared" si="1"/>
        <v>479.64323439999998</v>
      </c>
      <c r="K8" s="124">
        <v>7250</v>
      </c>
      <c r="L8" s="124">
        <f t="shared" si="2"/>
        <v>3161285</v>
      </c>
      <c r="O8" s="123">
        <v>7</v>
      </c>
      <c r="P8" s="123" t="s">
        <v>77</v>
      </c>
      <c r="Q8" s="123">
        <v>9</v>
      </c>
      <c r="R8" s="123" t="s">
        <v>108</v>
      </c>
      <c r="S8" s="124">
        <v>18</v>
      </c>
      <c r="T8" s="124">
        <v>193.75020000000001</v>
      </c>
      <c r="U8" s="124">
        <v>0</v>
      </c>
      <c r="V8" s="124">
        <v>0</v>
      </c>
      <c r="W8" s="124">
        <f t="shared" si="3"/>
        <v>193.75020000000001</v>
      </c>
      <c r="X8" s="124">
        <f t="shared" si="4"/>
        <v>213.12522000000001</v>
      </c>
      <c r="Y8" s="124">
        <v>28000</v>
      </c>
      <c r="Z8" s="124">
        <f t="shared" si="5"/>
        <v>5425006</v>
      </c>
    </row>
    <row r="9" spans="1:26" ht="16.5" x14ac:dyDescent="0.2">
      <c r="A9" s="123">
        <v>8</v>
      </c>
      <c r="B9" s="123" t="s">
        <v>67</v>
      </c>
      <c r="C9" s="123">
        <v>206</v>
      </c>
      <c r="D9" s="123" t="s">
        <v>116</v>
      </c>
      <c r="E9" s="126">
        <v>37.36</v>
      </c>
      <c r="F9" s="124">
        <v>402.13930399999998</v>
      </c>
      <c r="G9" s="124">
        <v>19.37</v>
      </c>
      <c r="H9" s="124">
        <v>20.46</v>
      </c>
      <c r="I9" s="124">
        <f t="shared" si="0"/>
        <v>441.96930399999997</v>
      </c>
      <c r="J9" s="124">
        <f t="shared" si="1"/>
        <v>486.16623440000001</v>
      </c>
      <c r="K9" s="124">
        <v>7250</v>
      </c>
      <c r="L9" s="124">
        <f t="shared" si="2"/>
        <v>3204277</v>
      </c>
      <c r="O9" s="123">
        <v>8</v>
      </c>
      <c r="P9" s="123" t="s">
        <v>77</v>
      </c>
      <c r="Q9" s="123">
        <v>10</v>
      </c>
      <c r="R9" s="123" t="s">
        <v>108</v>
      </c>
      <c r="S9" s="124">
        <v>12.9</v>
      </c>
      <c r="T9" s="124">
        <v>138.85431</v>
      </c>
      <c r="U9" s="124">
        <v>0</v>
      </c>
      <c r="V9" s="124">
        <v>0</v>
      </c>
      <c r="W9" s="124">
        <f t="shared" si="3"/>
        <v>138.85431</v>
      </c>
      <c r="X9" s="124">
        <f t="shared" si="4"/>
        <v>152.73974100000001</v>
      </c>
      <c r="Y9" s="124">
        <v>28000</v>
      </c>
      <c r="Z9" s="124">
        <f t="shared" si="5"/>
        <v>3887921</v>
      </c>
    </row>
    <row r="10" spans="1:26" ht="16.5" x14ac:dyDescent="0.2">
      <c r="A10" s="123">
        <v>9</v>
      </c>
      <c r="B10" s="123" t="s">
        <v>68</v>
      </c>
      <c r="C10" s="123">
        <v>301</v>
      </c>
      <c r="D10" s="123" t="s">
        <v>53</v>
      </c>
      <c r="E10" s="126">
        <v>53.88</v>
      </c>
      <c r="F10" s="124">
        <v>579.958932</v>
      </c>
      <c r="G10" s="124">
        <v>19.690000000000001</v>
      </c>
      <c r="H10" s="124">
        <v>20.55</v>
      </c>
      <c r="I10" s="124">
        <f t="shared" si="0"/>
        <v>620.19893200000001</v>
      </c>
      <c r="J10" s="124">
        <f t="shared" si="1"/>
        <v>682.21882520000008</v>
      </c>
      <c r="K10" s="124">
        <v>7250</v>
      </c>
      <c r="L10" s="124">
        <f t="shared" si="2"/>
        <v>4496442</v>
      </c>
      <c r="O10" s="123">
        <v>9</v>
      </c>
      <c r="P10" s="123" t="s">
        <v>77</v>
      </c>
      <c r="Q10" s="123">
        <v>11</v>
      </c>
      <c r="R10" s="123" t="s">
        <v>108</v>
      </c>
      <c r="S10" s="124">
        <v>16.98</v>
      </c>
      <c r="T10" s="124">
        <v>182.77102199999999</v>
      </c>
      <c r="U10" s="124">
        <v>0</v>
      </c>
      <c r="V10" s="124">
        <v>0</v>
      </c>
      <c r="W10" s="124">
        <f t="shared" si="3"/>
        <v>182.77102199999999</v>
      </c>
      <c r="X10" s="124">
        <f t="shared" si="4"/>
        <v>201.04812419999999</v>
      </c>
      <c r="Y10" s="124">
        <v>28000</v>
      </c>
      <c r="Z10" s="124">
        <f t="shared" si="5"/>
        <v>5117589</v>
      </c>
    </row>
    <row r="11" spans="1:26" ht="16.5" x14ac:dyDescent="0.3">
      <c r="A11" s="123">
        <v>10</v>
      </c>
      <c r="B11" s="123" t="s">
        <v>68</v>
      </c>
      <c r="C11" s="123">
        <v>302</v>
      </c>
      <c r="D11" s="123" t="s">
        <v>53</v>
      </c>
      <c r="E11" s="126">
        <v>53.88</v>
      </c>
      <c r="F11" s="124">
        <v>579.958932</v>
      </c>
      <c r="G11" s="124">
        <v>19.690000000000001</v>
      </c>
      <c r="H11" s="124">
        <v>20.55</v>
      </c>
      <c r="I11" s="124">
        <f t="shared" si="0"/>
        <v>620.19893200000001</v>
      </c>
      <c r="J11" s="124">
        <f t="shared" si="1"/>
        <v>682.21882520000008</v>
      </c>
      <c r="K11" s="124">
        <v>7250</v>
      </c>
      <c r="L11" s="124">
        <f t="shared" si="2"/>
        <v>4496442</v>
      </c>
      <c r="O11" s="158" t="s">
        <v>30</v>
      </c>
      <c r="P11" s="159"/>
      <c r="Q11" s="159"/>
      <c r="R11" s="160"/>
      <c r="S11" s="65">
        <f>SUM(S2:S10)</f>
        <v>146.29999999999998</v>
      </c>
      <c r="T11" s="65">
        <f t="shared" ref="T11:Z11" si="6">SUM(T2:T10)</f>
        <v>1574.7585699999997</v>
      </c>
      <c r="U11" s="65">
        <f t="shared" si="6"/>
        <v>0</v>
      </c>
      <c r="V11" s="65">
        <f t="shared" si="6"/>
        <v>0</v>
      </c>
      <c r="W11" s="65">
        <f t="shared" si="6"/>
        <v>1574.7585699999997</v>
      </c>
      <c r="X11" s="65">
        <f t="shared" si="6"/>
        <v>1732.2344270000001</v>
      </c>
      <c r="Y11" s="65"/>
      <c r="Z11" s="65">
        <f t="shared" si="6"/>
        <v>44093243</v>
      </c>
    </row>
    <row r="12" spans="1:26" ht="16.5" x14ac:dyDescent="0.2">
      <c r="A12" s="123">
        <v>11</v>
      </c>
      <c r="B12" s="123" t="s">
        <v>68</v>
      </c>
      <c r="C12" s="123">
        <v>303</v>
      </c>
      <c r="D12" s="123" t="s">
        <v>116</v>
      </c>
      <c r="E12" s="126">
        <v>37.36</v>
      </c>
      <c r="F12" s="124">
        <v>402.13930399999998</v>
      </c>
      <c r="G12" s="124">
        <v>19.37</v>
      </c>
      <c r="H12" s="124">
        <v>20.46</v>
      </c>
      <c r="I12" s="124">
        <f t="shared" si="0"/>
        <v>441.96930399999997</v>
      </c>
      <c r="J12" s="124">
        <f t="shared" si="1"/>
        <v>486.16623440000001</v>
      </c>
      <c r="K12" s="124">
        <v>7250</v>
      </c>
      <c r="L12" s="124">
        <f t="shared" si="2"/>
        <v>3204277</v>
      </c>
    </row>
    <row r="13" spans="1:26" ht="16.5" x14ac:dyDescent="0.2">
      <c r="A13" s="123">
        <v>12</v>
      </c>
      <c r="B13" s="123" t="s">
        <v>68</v>
      </c>
      <c r="C13" s="123">
        <v>304</v>
      </c>
      <c r="D13" s="123" t="s">
        <v>116</v>
      </c>
      <c r="E13" s="126">
        <v>37.36</v>
      </c>
      <c r="F13" s="124">
        <v>402.13930399999998</v>
      </c>
      <c r="G13" s="124">
        <v>19.37</v>
      </c>
      <c r="H13" s="124">
        <v>14.53</v>
      </c>
      <c r="I13" s="124">
        <f t="shared" si="0"/>
        <v>436.03930399999996</v>
      </c>
      <c r="J13" s="124">
        <f t="shared" si="1"/>
        <v>479.64323439999998</v>
      </c>
      <c r="K13" s="124">
        <v>7250</v>
      </c>
      <c r="L13" s="124">
        <f t="shared" si="2"/>
        <v>3161285</v>
      </c>
    </row>
    <row r="14" spans="1:26" ht="16.5" x14ac:dyDescent="0.2">
      <c r="A14" s="123">
        <v>13</v>
      </c>
      <c r="B14" s="123" t="s">
        <v>68</v>
      </c>
      <c r="C14" s="123">
        <v>305</v>
      </c>
      <c r="D14" s="123" t="s">
        <v>116</v>
      </c>
      <c r="E14" s="126">
        <v>37.36</v>
      </c>
      <c r="F14" s="124">
        <v>402.13930399999998</v>
      </c>
      <c r="G14" s="124">
        <v>19.37</v>
      </c>
      <c r="H14" s="124">
        <v>14.53</v>
      </c>
      <c r="I14" s="124">
        <f t="shared" si="0"/>
        <v>436.03930399999996</v>
      </c>
      <c r="J14" s="124">
        <f t="shared" si="1"/>
        <v>479.64323439999998</v>
      </c>
      <c r="K14" s="124">
        <v>7250</v>
      </c>
      <c r="L14" s="124">
        <f t="shared" si="2"/>
        <v>3161285</v>
      </c>
    </row>
    <row r="15" spans="1:26" ht="16.5" x14ac:dyDescent="0.2">
      <c r="A15" s="123">
        <v>14</v>
      </c>
      <c r="B15" s="123" t="s">
        <v>68</v>
      </c>
      <c r="C15" s="123">
        <v>306</v>
      </c>
      <c r="D15" s="123" t="s">
        <v>116</v>
      </c>
      <c r="E15" s="126">
        <v>37.36</v>
      </c>
      <c r="F15" s="124">
        <v>402.13930399999998</v>
      </c>
      <c r="G15" s="124">
        <v>19.37</v>
      </c>
      <c r="H15" s="124">
        <v>20.46</v>
      </c>
      <c r="I15" s="124">
        <f t="shared" si="0"/>
        <v>441.96930399999997</v>
      </c>
      <c r="J15" s="124">
        <f t="shared" si="1"/>
        <v>486.16623440000001</v>
      </c>
      <c r="K15" s="124">
        <v>7250</v>
      </c>
      <c r="L15" s="124">
        <f t="shared" si="2"/>
        <v>3204277</v>
      </c>
    </row>
    <row r="16" spans="1:26" ht="16.5" x14ac:dyDescent="0.2">
      <c r="A16" s="123">
        <v>15</v>
      </c>
      <c r="B16" s="123" t="s">
        <v>69</v>
      </c>
      <c r="C16" s="123">
        <v>401</v>
      </c>
      <c r="D16" s="123" t="s">
        <v>53</v>
      </c>
      <c r="E16" s="126">
        <v>53.88</v>
      </c>
      <c r="F16" s="124">
        <v>579.958932</v>
      </c>
      <c r="G16" s="124">
        <v>19.690000000000001</v>
      </c>
      <c r="H16" s="124">
        <v>20.55</v>
      </c>
      <c r="I16" s="124">
        <f t="shared" si="0"/>
        <v>620.19893200000001</v>
      </c>
      <c r="J16" s="124">
        <f t="shared" si="1"/>
        <v>682.21882520000008</v>
      </c>
      <c r="K16" s="124">
        <v>7250</v>
      </c>
      <c r="L16" s="124">
        <f t="shared" si="2"/>
        <v>4496442</v>
      </c>
    </row>
    <row r="17" spans="1:12" ht="16.5" x14ac:dyDescent="0.2">
      <c r="A17" s="123">
        <v>16</v>
      </c>
      <c r="B17" s="123" t="s">
        <v>69</v>
      </c>
      <c r="C17" s="123">
        <v>402</v>
      </c>
      <c r="D17" s="123" t="s">
        <v>53</v>
      </c>
      <c r="E17" s="126">
        <v>53.88</v>
      </c>
      <c r="F17" s="124">
        <v>579.958932</v>
      </c>
      <c r="G17" s="124">
        <v>19.690000000000001</v>
      </c>
      <c r="H17" s="124">
        <v>20.55</v>
      </c>
      <c r="I17" s="124">
        <f t="shared" si="0"/>
        <v>620.19893200000001</v>
      </c>
      <c r="J17" s="124">
        <f t="shared" si="1"/>
        <v>682.21882520000008</v>
      </c>
      <c r="K17" s="124">
        <v>7250</v>
      </c>
      <c r="L17" s="124">
        <f t="shared" si="2"/>
        <v>4496442</v>
      </c>
    </row>
    <row r="18" spans="1:12" ht="16.5" x14ac:dyDescent="0.2">
      <c r="A18" s="123">
        <v>17</v>
      </c>
      <c r="B18" s="123" t="s">
        <v>69</v>
      </c>
      <c r="C18" s="123">
        <v>403</v>
      </c>
      <c r="D18" s="123" t="s">
        <v>116</v>
      </c>
      <c r="E18" s="126">
        <v>37.36</v>
      </c>
      <c r="F18" s="124">
        <v>402.13930399999998</v>
      </c>
      <c r="G18" s="124">
        <v>19.37</v>
      </c>
      <c r="H18" s="124">
        <v>20.46</v>
      </c>
      <c r="I18" s="124">
        <f t="shared" si="0"/>
        <v>441.96930399999997</v>
      </c>
      <c r="J18" s="124">
        <f t="shared" si="1"/>
        <v>486.16623440000001</v>
      </c>
      <c r="K18" s="124">
        <v>7250</v>
      </c>
      <c r="L18" s="124">
        <f t="shared" si="2"/>
        <v>3204277</v>
      </c>
    </row>
    <row r="19" spans="1:12" ht="16.5" x14ac:dyDescent="0.2">
      <c r="A19" s="123">
        <v>18</v>
      </c>
      <c r="B19" s="123" t="s">
        <v>69</v>
      </c>
      <c r="C19" s="123">
        <v>404</v>
      </c>
      <c r="D19" s="123" t="s">
        <v>116</v>
      </c>
      <c r="E19" s="126">
        <v>37.36</v>
      </c>
      <c r="F19" s="124">
        <v>402.13930399999998</v>
      </c>
      <c r="G19" s="124">
        <v>19.37</v>
      </c>
      <c r="H19" s="124">
        <v>14.53</v>
      </c>
      <c r="I19" s="124">
        <f t="shared" si="0"/>
        <v>436.03930399999996</v>
      </c>
      <c r="J19" s="124">
        <f t="shared" si="1"/>
        <v>479.64323439999998</v>
      </c>
      <c r="K19" s="124">
        <v>7250</v>
      </c>
      <c r="L19" s="124">
        <f t="shared" si="2"/>
        <v>3161285</v>
      </c>
    </row>
    <row r="20" spans="1:12" ht="16.5" x14ac:dyDescent="0.2">
      <c r="A20" s="123">
        <v>19</v>
      </c>
      <c r="B20" s="123" t="s">
        <v>69</v>
      </c>
      <c r="C20" s="123">
        <v>405</v>
      </c>
      <c r="D20" s="123" t="s">
        <v>116</v>
      </c>
      <c r="E20" s="126">
        <v>37.36</v>
      </c>
      <c r="F20" s="124">
        <v>402.13930399999998</v>
      </c>
      <c r="G20" s="124">
        <v>19.37</v>
      </c>
      <c r="H20" s="124">
        <v>14.53</v>
      </c>
      <c r="I20" s="124">
        <f t="shared" si="0"/>
        <v>436.03930399999996</v>
      </c>
      <c r="J20" s="124">
        <f t="shared" si="1"/>
        <v>479.64323439999998</v>
      </c>
      <c r="K20" s="124">
        <v>7250</v>
      </c>
      <c r="L20" s="124">
        <f t="shared" si="2"/>
        <v>3161285</v>
      </c>
    </row>
    <row r="21" spans="1:12" ht="16.5" x14ac:dyDescent="0.2">
      <c r="A21" s="123">
        <v>20</v>
      </c>
      <c r="B21" s="123" t="s">
        <v>69</v>
      </c>
      <c r="C21" s="123">
        <v>406</v>
      </c>
      <c r="D21" s="123" t="s">
        <v>116</v>
      </c>
      <c r="E21" s="126">
        <v>37.36</v>
      </c>
      <c r="F21" s="124">
        <v>402.13930399999998</v>
      </c>
      <c r="G21" s="124">
        <v>19.37</v>
      </c>
      <c r="H21" s="124">
        <v>20.46</v>
      </c>
      <c r="I21" s="124">
        <f t="shared" si="0"/>
        <v>441.96930399999997</v>
      </c>
      <c r="J21" s="124">
        <f t="shared" si="1"/>
        <v>486.16623440000001</v>
      </c>
      <c r="K21" s="124">
        <v>7250</v>
      </c>
      <c r="L21" s="124">
        <f t="shared" si="2"/>
        <v>3204277</v>
      </c>
    </row>
    <row r="22" spans="1:12" ht="16.5" x14ac:dyDescent="0.2">
      <c r="A22" s="123">
        <v>21</v>
      </c>
      <c r="B22" s="123" t="s">
        <v>70</v>
      </c>
      <c r="C22" s="123">
        <v>501</v>
      </c>
      <c r="D22" s="123" t="s">
        <v>53</v>
      </c>
      <c r="E22" s="126">
        <v>53.88</v>
      </c>
      <c r="F22" s="124">
        <v>579.958932</v>
      </c>
      <c r="G22" s="124">
        <v>19.690000000000001</v>
      </c>
      <c r="H22" s="124">
        <v>20.55</v>
      </c>
      <c r="I22" s="124">
        <f t="shared" si="0"/>
        <v>620.19893200000001</v>
      </c>
      <c r="J22" s="124">
        <f t="shared" si="1"/>
        <v>682.21882520000008</v>
      </c>
      <c r="K22" s="124">
        <v>7250</v>
      </c>
      <c r="L22" s="124">
        <f t="shared" si="2"/>
        <v>4496442</v>
      </c>
    </row>
    <row r="23" spans="1:12" ht="16.5" x14ac:dyDescent="0.2">
      <c r="A23" s="123">
        <v>22</v>
      </c>
      <c r="B23" s="123" t="s">
        <v>70</v>
      </c>
      <c r="C23" s="123">
        <v>502</v>
      </c>
      <c r="D23" s="123" t="s">
        <v>53</v>
      </c>
      <c r="E23" s="126">
        <v>53.88</v>
      </c>
      <c r="F23" s="124">
        <v>579.958932</v>
      </c>
      <c r="G23" s="124">
        <v>19.690000000000001</v>
      </c>
      <c r="H23" s="124">
        <v>20.55</v>
      </c>
      <c r="I23" s="124">
        <f t="shared" si="0"/>
        <v>620.19893200000001</v>
      </c>
      <c r="J23" s="124">
        <f t="shared" si="1"/>
        <v>682.21882520000008</v>
      </c>
      <c r="K23" s="124">
        <v>7250</v>
      </c>
      <c r="L23" s="124">
        <f t="shared" si="2"/>
        <v>4496442</v>
      </c>
    </row>
    <row r="24" spans="1:12" ht="16.5" x14ac:dyDescent="0.2">
      <c r="A24" s="123">
        <v>23</v>
      </c>
      <c r="B24" s="123" t="s">
        <v>70</v>
      </c>
      <c r="C24" s="123">
        <v>503</v>
      </c>
      <c r="D24" s="123" t="s">
        <v>116</v>
      </c>
      <c r="E24" s="126">
        <v>37.36</v>
      </c>
      <c r="F24" s="124">
        <v>402.13930399999998</v>
      </c>
      <c r="G24" s="124">
        <v>19.37</v>
      </c>
      <c r="H24" s="124">
        <v>20.46</v>
      </c>
      <c r="I24" s="124">
        <f t="shared" si="0"/>
        <v>441.96930399999997</v>
      </c>
      <c r="J24" s="124">
        <f t="shared" si="1"/>
        <v>486.16623440000001</v>
      </c>
      <c r="K24" s="124">
        <v>7250</v>
      </c>
      <c r="L24" s="124">
        <f t="shared" si="2"/>
        <v>3204277</v>
      </c>
    </row>
    <row r="25" spans="1:12" ht="16.5" x14ac:dyDescent="0.2">
      <c r="A25" s="123">
        <v>24</v>
      </c>
      <c r="B25" s="123" t="s">
        <v>70</v>
      </c>
      <c r="C25" s="123">
        <v>504</v>
      </c>
      <c r="D25" s="123" t="s">
        <v>116</v>
      </c>
      <c r="E25" s="126">
        <v>37.36</v>
      </c>
      <c r="F25" s="124">
        <v>402.13930399999998</v>
      </c>
      <c r="G25" s="124">
        <v>19.37</v>
      </c>
      <c r="H25" s="124">
        <v>14.53</v>
      </c>
      <c r="I25" s="124">
        <f t="shared" si="0"/>
        <v>436.03930399999996</v>
      </c>
      <c r="J25" s="124">
        <f t="shared" si="1"/>
        <v>479.64323439999998</v>
      </c>
      <c r="K25" s="124">
        <v>7250</v>
      </c>
      <c r="L25" s="124">
        <f t="shared" si="2"/>
        <v>3161285</v>
      </c>
    </row>
    <row r="26" spans="1:12" ht="16.5" x14ac:dyDescent="0.2">
      <c r="A26" s="123">
        <v>25</v>
      </c>
      <c r="B26" s="123" t="s">
        <v>70</v>
      </c>
      <c r="C26" s="123">
        <v>505</v>
      </c>
      <c r="D26" s="123" t="s">
        <v>116</v>
      </c>
      <c r="E26" s="126">
        <v>37.36</v>
      </c>
      <c r="F26" s="124">
        <v>402.13930399999998</v>
      </c>
      <c r="G26" s="124">
        <v>19.37</v>
      </c>
      <c r="H26" s="124">
        <v>14.53</v>
      </c>
      <c r="I26" s="124">
        <f t="shared" si="0"/>
        <v>436.03930399999996</v>
      </c>
      <c r="J26" s="124">
        <f t="shared" si="1"/>
        <v>479.64323439999998</v>
      </c>
      <c r="K26" s="124">
        <v>7250</v>
      </c>
      <c r="L26" s="124">
        <f t="shared" si="2"/>
        <v>3161285</v>
      </c>
    </row>
    <row r="27" spans="1:12" ht="16.5" x14ac:dyDescent="0.2">
      <c r="A27" s="123">
        <v>26</v>
      </c>
      <c r="B27" s="123" t="s">
        <v>70</v>
      </c>
      <c r="C27" s="123">
        <v>506</v>
      </c>
      <c r="D27" s="123" t="s">
        <v>116</v>
      </c>
      <c r="E27" s="126">
        <v>37.36</v>
      </c>
      <c r="F27" s="124">
        <v>402.13930399999998</v>
      </c>
      <c r="G27" s="124">
        <v>19.37</v>
      </c>
      <c r="H27" s="124">
        <v>20.46</v>
      </c>
      <c r="I27" s="124">
        <f t="shared" si="0"/>
        <v>441.96930399999997</v>
      </c>
      <c r="J27" s="124">
        <f t="shared" si="1"/>
        <v>486.16623440000001</v>
      </c>
      <c r="K27" s="124">
        <v>7250</v>
      </c>
      <c r="L27" s="124">
        <f t="shared" si="2"/>
        <v>3204277</v>
      </c>
    </row>
    <row r="28" spans="1:12" ht="16.5" x14ac:dyDescent="0.2">
      <c r="A28" s="123">
        <v>27</v>
      </c>
      <c r="B28" s="123" t="s">
        <v>71</v>
      </c>
      <c r="C28" s="123">
        <v>601</v>
      </c>
      <c r="D28" s="123" t="s">
        <v>53</v>
      </c>
      <c r="E28" s="126">
        <v>53.88</v>
      </c>
      <c r="F28" s="124">
        <v>579.958932</v>
      </c>
      <c r="G28" s="124">
        <v>19.690000000000001</v>
      </c>
      <c r="H28" s="124">
        <v>20.55</v>
      </c>
      <c r="I28" s="124">
        <f t="shared" si="0"/>
        <v>620.19893200000001</v>
      </c>
      <c r="J28" s="124">
        <f t="shared" si="1"/>
        <v>682.21882520000008</v>
      </c>
      <c r="K28" s="124">
        <v>7250</v>
      </c>
      <c r="L28" s="124">
        <f t="shared" si="2"/>
        <v>4496442</v>
      </c>
    </row>
    <row r="29" spans="1:12" ht="16.5" x14ac:dyDescent="0.2">
      <c r="A29" s="123">
        <v>28</v>
      </c>
      <c r="B29" s="123" t="s">
        <v>71</v>
      </c>
      <c r="C29" s="123">
        <v>602</v>
      </c>
      <c r="D29" s="123" t="s">
        <v>53</v>
      </c>
      <c r="E29" s="126">
        <v>53.88</v>
      </c>
      <c r="F29" s="124">
        <v>579.958932</v>
      </c>
      <c r="G29" s="124">
        <v>19.690000000000001</v>
      </c>
      <c r="H29" s="124">
        <v>20.55</v>
      </c>
      <c r="I29" s="124">
        <f t="shared" si="0"/>
        <v>620.19893200000001</v>
      </c>
      <c r="J29" s="124">
        <f t="shared" si="1"/>
        <v>682.21882520000008</v>
      </c>
      <c r="K29" s="124">
        <v>7250</v>
      </c>
      <c r="L29" s="124">
        <f t="shared" si="2"/>
        <v>4496442</v>
      </c>
    </row>
    <row r="30" spans="1:12" ht="16.5" x14ac:dyDescent="0.2">
      <c r="A30" s="123">
        <v>29</v>
      </c>
      <c r="B30" s="123" t="s">
        <v>71</v>
      </c>
      <c r="C30" s="123">
        <v>603</v>
      </c>
      <c r="D30" s="123" t="s">
        <v>116</v>
      </c>
      <c r="E30" s="126">
        <v>37.36</v>
      </c>
      <c r="F30" s="124">
        <v>402.13930399999998</v>
      </c>
      <c r="G30" s="124">
        <v>19.37</v>
      </c>
      <c r="H30" s="124">
        <v>20.46</v>
      </c>
      <c r="I30" s="124">
        <f t="shared" si="0"/>
        <v>441.96930399999997</v>
      </c>
      <c r="J30" s="124">
        <f t="shared" si="1"/>
        <v>486.16623440000001</v>
      </c>
      <c r="K30" s="124">
        <v>7250</v>
      </c>
      <c r="L30" s="124">
        <f t="shared" si="2"/>
        <v>3204277</v>
      </c>
    </row>
    <row r="31" spans="1:12" ht="16.5" x14ac:dyDescent="0.2">
      <c r="A31" s="123">
        <v>30</v>
      </c>
      <c r="B31" s="123" t="s">
        <v>71</v>
      </c>
      <c r="C31" s="123">
        <v>604</v>
      </c>
      <c r="D31" s="123" t="s">
        <v>116</v>
      </c>
      <c r="E31" s="126">
        <v>37.36</v>
      </c>
      <c r="F31" s="124">
        <v>402.13930399999998</v>
      </c>
      <c r="G31" s="124">
        <v>19.37</v>
      </c>
      <c r="H31" s="124">
        <v>14.53</v>
      </c>
      <c r="I31" s="124">
        <f t="shared" si="0"/>
        <v>436.03930399999996</v>
      </c>
      <c r="J31" s="124">
        <f t="shared" si="1"/>
        <v>479.64323439999998</v>
      </c>
      <c r="K31" s="124">
        <v>7250</v>
      </c>
      <c r="L31" s="124">
        <f t="shared" si="2"/>
        <v>3161285</v>
      </c>
    </row>
    <row r="32" spans="1:12" ht="16.5" x14ac:dyDescent="0.2">
      <c r="A32" s="123">
        <v>31</v>
      </c>
      <c r="B32" s="123" t="s">
        <v>71</v>
      </c>
      <c r="C32" s="123">
        <v>605</v>
      </c>
      <c r="D32" s="123" t="s">
        <v>116</v>
      </c>
      <c r="E32" s="126">
        <v>37.36</v>
      </c>
      <c r="F32" s="124">
        <v>402.13930399999998</v>
      </c>
      <c r="G32" s="124">
        <v>19.37</v>
      </c>
      <c r="H32" s="124">
        <v>14.53</v>
      </c>
      <c r="I32" s="124">
        <f t="shared" si="0"/>
        <v>436.03930399999996</v>
      </c>
      <c r="J32" s="124">
        <f t="shared" si="1"/>
        <v>479.64323439999998</v>
      </c>
      <c r="K32" s="124">
        <v>7250</v>
      </c>
      <c r="L32" s="124">
        <f t="shared" si="2"/>
        <v>3161285</v>
      </c>
    </row>
    <row r="33" spans="1:12" ht="16.5" x14ac:dyDescent="0.2">
      <c r="A33" s="123">
        <v>32</v>
      </c>
      <c r="B33" s="123" t="s">
        <v>71</v>
      </c>
      <c r="C33" s="123">
        <v>606</v>
      </c>
      <c r="D33" s="123" t="s">
        <v>116</v>
      </c>
      <c r="E33" s="126">
        <v>37.36</v>
      </c>
      <c r="F33" s="124">
        <v>402.13930399999998</v>
      </c>
      <c r="G33" s="124">
        <v>19.37</v>
      </c>
      <c r="H33" s="124">
        <v>20.46</v>
      </c>
      <c r="I33" s="124">
        <f t="shared" si="0"/>
        <v>441.96930399999997</v>
      </c>
      <c r="J33" s="124">
        <f t="shared" si="1"/>
        <v>486.16623440000001</v>
      </c>
      <c r="K33" s="124">
        <v>7250</v>
      </c>
      <c r="L33" s="124">
        <f t="shared" si="2"/>
        <v>3204277</v>
      </c>
    </row>
    <row r="34" spans="1:12" ht="16.5" x14ac:dyDescent="0.2">
      <c r="A34" s="123">
        <v>33</v>
      </c>
      <c r="B34" s="123" t="s">
        <v>72</v>
      </c>
      <c r="C34" s="127">
        <v>701</v>
      </c>
      <c r="D34" s="123" t="s">
        <v>53</v>
      </c>
      <c r="E34" s="126">
        <v>53.88</v>
      </c>
      <c r="F34" s="124">
        <v>579.958932</v>
      </c>
      <c r="G34" s="124">
        <v>19.690000000000001</v>
      </c>
      <c r="H34" s="124">
        <v>20.55</v>
      </c>
      <c r="I34" s="124">
        <f t="shared" si="0"/>
        <v>620.19893200000001</v>
      </c>
      <c r="J34" s="124">
        <f t="shared" si="1"/>
        <v>682.21882520000008</v>
      </c>
      <c r="K34" s="124">
        <v>7250</v>
      </c>
      <c r="L34" s="124">
        <f t="shared" si="2"/>
        <v>4496442</v>
      </c>
    </row>
    <row r="35" spans="1:12" ht="16.5" x14ac:dyDescent="0.2">
      <c r="A35" s="123">
        <v>34</v>
      </c>
      <c r="B35" s="123" t="s">
        <v>72</v>
      </c>
      <c r="C35" s="127">
        <v>702</v>
      </c>
      <c r="D35" s="123" t="s">
        <v>53</v>
      </c>
      <c r="E35" s="126">
        <v>53.88</v>
      </c>
      <c r="F35" s="124">
        <v>579.958932</v>
      </c>
      <c r="G35" s="124">
        <v>19.690000000000001</v>
      </c>
      <c r="H35" s="124">
        <v>20.55</v>
      </c>
      <c r="I35" s="124">
        <f t="shared" si="0"/>
        <v>620.19893200000001</v>
      </c>
      <c r="J35" s="124">
        <f t="shared" si="1"/>
        <v>682.21882520000008</v>
      </c>
      <c r="K35" s="124">
        <v>7250</v>
      </c>
      <c r="L35" s="124">
        <f t="shared" si="2"/>
        <v>4496442</v>
      </c>
    </row>
    <row r="36" spans="1:12" ht="16.5" x14ac:dyDescent="0.2">
      <c r="A36" s="123">
        <v>35</v>
      </c>
      <c r="B36" s="123" t="s">
        <v>72</v>
      </c>
      <c r="C36" s="127">
        <v>705</v>
      </c>
      <c r="D36" s="123" t="s">
        <v>116</v>
      </c>
      <c r="E36" s="126">
        <v>37.36</v>
      </c>
      <c r="F36" s="124">
        <v>402.13930399999998</v>
      </c>
      <c r="G36" s="124">
        <v>19.37</v>
      </c>
      <c r="H36" s="124">
        <v>14.53</v>
      </c>
      <c r="I36" s="124">
        <f t="shared" si="0"/>
        <v>436.03930399999996</v>
      </c>
      <c r="J36" s="124">
        <f t="shared" si="1"/>
        <v>479.64323439999998</v>
      </c>
      <c r="K36" s="124">
        <v>7250</v>
      </c>
      <c r="L36" s="124">
        <f t="shared" si="2"/>
        <v>3161285</v>
      </c>
    </row>
    <row r="37" spans="1:12" ht="16.5" x14ac:dyDescent="0.2">
      <c r="A37" s="123">
        <v>36</v>
      </c>
      <c r="B37" s="123" t="s">
        <v>72</v>
      </c>
      <c r="C37" s="127">
        <v>706</v>
      </c>
      <c r="D37" s="123" t="s">
        <v>116</v>
      </c>
      <c r="E37" s="126">
        <v>37.36</v>
      </c>
      <c r="F37" s="124">
        <v>402.13930399999998</v>
      </c>
      <c r="G37" s="124">
        <v>19.37</v>
      </c>
      <c r="H37" s="124">
        <v>20.46</v>
      </c>
      <c r="I37" s="124">
        <f t="shared" si="0"/>
        <v>441.96930399999997</v>
      </c>
      <c r="J37" s="124">
        <f t="shared" si="1"/>
        <v>486.16623440000001</v>
      </c>
      <c r="K37" s="124">
        <v>7250</v>
      </c>
      <c r="L37" s="124">
        <f t="shared" si="2"/>
        <v>3204277</v>
      </c>
    </row>
    <row r="38" spans="1:12" ht="16.5" x14ac:dyDescent="0.2">
      <c r="A38" s="123">
        <v>37</v>
      </c>
      <c r="B38" s="123" t="s">
        <v>73</v>
      </c>
      <c r="C38" s="127">
        <v>801</v>
      </c>
      <c r="D38" s="123" t="s">
        <v>53</v>
      </c>
      <c r="E38" s="126">
        <v>53.88</v>
      </c>
      <c r="F38" s="124">
        <v>579.958932</v>
      </c>
      <c r="G38" s="124">
        <v>19.690000000000001</v>
      </c>
      <c r="H38" s="124">
        <v>20.55</v>
      </c>
      <c r="I38" s="124">
        <f t="shared" si="0"/>
        <v>620.19893200000001</v>
      </c>
      <c r="J38" s="124">
        <f t="shared" si="1"/>
        <v>682.21882520000008</v>
      </c>
      <c r="K38" s="124">
        <v>7250</v>
      </c>
      <c r="L38" s="124">
        <f t="shared" si="2"/>
        <v>4496442</v>
      </c>
    </row>
    <row r="39" spans="1:12" ht="16.5" x14ac:dyDescent="0.2">
      <c r="A39" s="123">
        <v>38</v>
      </c>
      <c r="B39" s="123" t="s">
        <v>73</v>
      </c>
      <c r="C39" s="127">
        <v>802</v>
      </c>
      <c r="D39" s="123" t="s">
        <v>53</v>
      </c>
      <c r="E39" s="126">
        <v>53.88</v>
      </c>
      <c r="F39" s="124">
        <v>579.958932</v>
      </c>
      <c r="G39" s="124">
        <v>19.690000000000001</v>
      </c>
      <c r="H39" s="124">
        <v>20.55</v>
      </c>
      <c r="I39" s="124">
        <f t="shared" si="0"/>
        <v>620.19893200000001</v>
      </c>
      <c r="J39" s="124">
        <f t="shared" si="1"/>
        <v>682.21882520000008</v>
      </c>
      <c r="K39" s="124">
        <v>7250</v>
      </c>
      <c r="L39" s="124">
        <f t="shared" si="2"/>
        <v>4496442</v>
      </c>
    </row>
    <row r="40" spans="1:12" ht="16.5" x14ac:dyDescent="0.2">
      <c r="A40" s="123">
        <v>39</v>
      </c>
      <c r="B40" s="123" t="s">
        <v>73</v>
      </c>
      <c r="C40" s="127">
        <v>803</v>
      </c>
      <c r="D40" s="123" t="s">
        <v>116</v>
      </c>
      <c r="E40" s="126">
        <v>37.36</v>
      </c>
      <c r="F40" s="124">
        <v>402.13930399999998</v>
      </c>
      <c r="G40" s="124">
        <v>19.37</v>
      </c>
      <c r="H40" s="124">
        <v>20.46</v>
      </c>
      <c r="I40" s="124">
        <f t="shared" si="0"/>
        <v>441.96930399999997</v>
      </c>
      <c r="J40" s="124">
        <f t="shared" si="1"/>
        <v>486.16623440000001</v>
      </c>
      <c r="K40" s="124">
        <v>7250</v>
      </c>
      <c r="L40" s="124">
        <f t="shared" si="2"/>
        <v>3204277</v>
      </c>
    </row>
    <row r="41" spans="1:12" ht="16.5" x14ac:dyDescent="0.2">
      <c r="A41" s="123">
        <v>40</v>
      </c>
      <c r="B41" s="123" t="s">
        <v>73</v>
      </c>
      <c r="C41" s="127">
        <v>804</v>
      </c>
      <c r="D41" s="123" t="s">
        <v>116</v>
      </c>
      <c r="E41" s="126">
        <v>50.48</v>
      </c>
      <c r="F41" s="124">
        <v>543.361672</v>
      </c>
      <c r="G41" s="124">
        <v>19.37</v>
      </c>
      <c r="H41" s="124">
        <v>14.53</v>
      </c>
      <c r="I41" s="124">
        <f t="shared" si="0"/>
        <v>577.26167199999998</v>
      </c>
      <c r="J41" s="124">
        <f t="shared" si="1"/>
        <v>634.98783920000005</v>
      </c>
      <c r="K41" s="124">
        <v>7250</v>
      </c>
      <c r="L41" s="124">
        <f t="shared" si="2"/>
        <v>4185147</v>
      </c>
    </row>
    <row r="42" spans="1:12" ht="16.5" x14ac:dyDescent="0.2">
      <c r="A42" s="123">
        <v>41</v>
      </c>
      <c r="B42" s="123" t="s">
        <v>74</v>
      </c>
      <c r="C42" s="127">
        <v>901</v>
      </c>
      <c r="D42" s="123" t="s">
        <v>53</v>
      </c>
      <c r="E42" s="126">
        <v>53.88</v>
      </c>
      <c r="F42" s="124">
        <v>579.958932</v>
      </c>
      <c r="G42" s="124">
        <v>19.690000000000001</v>
      </c>
      <c r="H42" s="124">
        <v>20.55</v>
      </c>
      <c r="I42" s="124">
        <f t="shared" si="0"/>
        <v>620.19893200000001</v>
      </c>
      <c r="J42" s="124">
        <f t="shared" si="1"/>
        <v>682.21882520000008</v>
      </c>
      <c r="K42" s="124">
        <v>7250</v>
      </c>
      <c r="L42" s="124">
        <f t="shared" si="2"/>
        <v>4496442</v>
      </c>
    </row>
    <row r="43" spans="1:12" ht="16.5" x14ac:dyDescent="0.2">
      <c r="A43" s="123">
        <v>42</v>
      </c>
      <c r="B43" s="123" t="s">
        <v>74</v>
      </c>
      <c r="C43" s="127">
        <v>902</v>
      </c>
      <c r="D43" s="123" t="s">
        <v>53</v>
      </c>
      <c r="E43" s="126">
        <v>53.88</v>
      </c>
      <c r="F43" s="124">
        <v>579.958932</v>
      </c>
      <c r="G43" s="124">
        <v>19.690000000000001</v>
      </c>
      <c r="H43" s="124">
        <v>20.55</v>
      </c>
      <c r="I43" s="124">
        <f t="shared" si="0"/>
        <v>620.19893200000001</v>
      </c>
      <c r="J43" s="124">
        <f t="shared" si="1"/>
        <v>682.21882520000008</v>
      </c>
      <c r="K43" s="124">
        <v>7250</v>
      </c>
      <c r="L43" s="124">
        <f t="shared" si="2"/>
        <v>4496442</v>
      </c>
    </row>
    <row r="44" spans="1:12" ht="16.5" x14ac:dyDescent="0.2">
      <c r="A44" s="123">
        <v>43</v>
      </c>
      <c r="B44" s="123" t="s">
        <v>74</v>
      </c>
      <c r="C44" s="127">
        <v>903</v>
      </c>
      <c r="D44" s="123" t="s">
        <v>116</v>
      </c>
      <c r="E44" s="126">
        <v>37.36</v>
      </c>
      <c r="F44" s="124">
        <v>402.13930399999998</v>
      </c>
      <c r="G44" s="124">
        <v>19.37</v>
      </c>
      <c r="H44" s="124">
        <v>20.46</v>
      </c>
      <c r="I44" s="124">
        <f t="shared" si="0"/>
        <v>441.96930399999997</v>
      </c>
      <c r="J44" s="124">
        <f t="shared" si="1"/>
        <v>486.16623440000001</v>
      </c>
      <c r="K44" s="124">
        <v>7250</v>
      </c>
      <c r="L44" s="124">
        <f t="shared" si="2"/>
        <v>3204277</v>
      </c>
    </row>
    <row r="45" spans="1:12" ht="16.5" x14ac:dyDescent="0.2">
      <c r="A45" s="123">
        <v>44</v>
      </c>
      <c r="B45" s="123" t="s">
        <v>74</v>
      </c>
      <c r="C45" s="127">
        <v>904</v>
      </c>
      <c r="D45" s="123" t="s">
        <v>116</v>
      </c>
      <c r="E45" s="126">
        <v>37.36</v>
      </c>
      <c r="F45" s="124">
        <v>402.13930399999998</v>
      </c>
      <c r="G45" s="124">
        <v>19.37</v>
      </c>
      <c r="H45" s="124">
        <v>14.53</v>
      </c>
      <c r="I45" s="124">
        <f t="shared" si="0"/>
        <v>436.03930399999996</v>
      </c>
      <c r="J45" s="124">
        <f t="shared" si="1"/>
        <v>479.64323439999998</v>
      </c>
      <c r="K45" s="124">
        <v>7250</v>
      </c>
      <c r="L45" s="124">
        <f t="shared" si="2"/>
        <v>3161285</v>
      </c>
    </row>
    <row r="46" spans="1:12" ht="16.5" x14ac:dyDescent="0.2">
      <c r="A46" s="123">
        <v>45</v>
      </c>
      <c r="B46" s="123" t="s">
        <v>74</v>
      </c>
      <c r="C46" s="127">
        <v>905</v>
      </c>
      <c r="D46" s="123" t="s">
        <v>116</v>
      </c>
      <c r="E46" s="126">
        <v>37.36</v>
      </c>
      <c r="F46" s="124">
        <v>402.13930399999998</v>
      </c>
      <c r="G46" s="124">
        <v>19.37</v>
      </c>
      <c r="H46" s="124">
        <v>14.53</v>
      </c>
      <c r="I46" s="124">
        <f t="shared" si="0"/>
        <v>436.03930399999996</v>
      </c>
      <c r="J46" s="124">
        <f t="shared" si="1"/>
        <v>479.64323439999998</v>
      </c>
      <c r="K46" s="124">
        <v>7250</v>
      </c>
      <c r="L46" s="124">
        <f t="shared" si="2"/>
        <v>3161285</v>
      </c>
    </row>
    <row r="47" spans="1:12" ht="16.5" x14ac:dyDescent="0.2">
      <c r="A47" s="123">
        <v>46</v>
      </c>
      <c r="B47" s="123" t="s">
        <v>74</v>
      </c>
      <c r="C47" s="127">
        <v>906</v>
      </c>
      <c r="D47" s="123" t="s">
        <v>116</v>
      </c>
      <c r="E47" s="126">
        <v>37.36</v>
      </c>
      <c r="F47" s="124">
        <v>402.13930399999998</v>
      </c>
      <c r="G47" s="124">
        <v>19.37</v>
      </c>
      <c r="H47" s="124">
        <v>20.46</v>
      </c>
      <c r="I47" s="124">
        <f t="shared" si="0"/>
        <v>441.96930399999997</v>
      </c>
      <c r="J47" s="124">
        <f t="shared" si="1"/>
        <v>486.16623440000001</v>
      </c>
      <c r="K47" s="124">
        <v>7250</v>
      </c>
      <c r="L47" s="124">
        <f t="shared" si="2"/>
        <v>3204277</v>
      </c>
    </row>
    <row r="48" spans="1:12" ht="33" x14ac:dyDescent="0.2">
      <c r="A48" s="123">
        <v>47</v>
      </c>
      <c r="B48" s="123" t="s">
        <v>75</v>
      </c>
      <c r="C48" s="127">
        <v>1001</v>
      </c>
      <c r="D48" s="123" t="s">
        <v>53</v>
      </c>
      <c r="E48" s="126">
        <v>53.88</v>
      </c>
      <c r="F48" s="124">
        <v>579.958932</v>
      </c>
      <c r="G48" s="124">
        <v>19.690000000000001</v>
      </c>
      <c r="H48" s="124">
        <v>20.55</v>
      </c>
      <c r="I48" s="124">
        <f t="shared" si="0"/>
        <v>620.19893200000001</v>
      </c>
      <c r="J48" s="124">
        <f t="shared" si="1"/>
        <v>682.21882520000008</v>
      </c>
      <c r="K48" s="124">
        <v>7250</v>
      </c>
      <c r="L48" s="124">
        <f t="shared" si="2"/>
        <v>4496442</v>
      </c>
    </row>
    <row r="49" spans="1:12" ht="33" x14ac:dyDescent="0.2">
      <c r="A49" s="123">
        <v>48</v>
      </c>
      <c r="B49" s="123" t="s">
        <v>75</v>
      </c>
      <c r="C49" s="127">
        <v>1002</v>
      </c>
      <c r="D49" s="123" t="s">
        <v>53</v>
      </c>
      <c r="E49" s="126">
        <v>53.88</v>
      </c>
      <c r="F49" s="124">
        <v>579.958932</v>
      </c>
      <c r="G49" s="124">
        <v>19.690000000000001</v>
      </c>
      <c r="H49" s="124">
        <v>20.55</v>
      </c>
      <c r="I49" s="124">
        <f t="shared" si="0"/>
        <v>620.19893200000001</v>
      </c>
      <c r="J49" s="124">
        <f t="shared" si="1"/>
        <v>682.21882520000008</v>
      </c>
      <c r="K49" s="124">
        <v>7250</v>
      </c>
      <c r="L49" s="124">
        <f t="shared" si="2"/>
        <v>4496442</v>
      </c>
    </row>
    <row r="50" spans="1:12" ht="33" x14ac:dyDescent="0.2">
      <c r="A50" s="123">
        <v>49</v>
      </c>
      <c r="B50" s="123" t="s">
        <v>75</v>
      </c>
      <c r="C50" s="127">
        <v>1003</v>
      </c>
      <c r="D50" s="123" t="s">
        <v>116</v>
      </c>
      <c r="E50" s="126">
        <v>37.36</v>
      </c>
      <c r="F50" s="124">
        <v>402.13930399999998</v>
      </c>
      <c r="G50" s="124">
        <v>19.37</v>
      </c>
      <c r="H50" s="124">
        <v>20.46</v>
      </c>
      <c r="I50" s="124">
        <f t="shared" si="0"/>
        <v>441.96930399999997</v>
      </c>
      <c r="J50" s="124">
        <f t="shared" si="1"/>
        <v>486.16623440000001</v>
      </c>
      <c r="K50" s="124">
        <v>7250</v>
      </c>
      <c r="L50" s="124">
        <f t="shared" si="2"/>
        <v>3204277</v>
      </c>
    </row>
    <row r="51" spans="1:12" ht="33" x14ac:dyDescent="0.2">
      <c r="A51" s="123">
        <v>50</v>
      </c>
      <c r="B51" s="123" t="s">
        <v>75</v>
      </c>
      <c r="C51" s="127">
        <v>1004</v>
      </c>
      <c r="D51" s="123" t="s">
        <v>116</v>
      </c>
      <c r="E51" s="126">
        <v>37.36</v>
      </c>
      <c r="F51" s="124">
        <v>402.13930399999998</v>
      </c>
      <c r="G51" s="124">
        <v>19.37</v>
      </c>
      <c r="H51" s="124">
        <v>14.53</v>
      </c>
      <c r="I51" s="124">
        <f t="shared" si="0"/>
        <v>436.03930399999996</v>
      </c>
      <c r="J51" s="124">
        <f t="shared" si="1"/>
        <v>479.64323439999998</v>
      </c>
      <c r="K51" s="124">
        <v>7250</v>
      </c>
      <c r="L51" s="124">
        <f t="shared" si="2"/>
        <v>3161285</v>
      </c>
    </row>
    <row r="52" spans="1:12" ht="33" x14ac:dyDescent="0.2">
      <c r="A52" s="123">
        <v>51</v>
      </c>
      <c r="B52" s="123" t="s">
        <v>75</v>
      </c>
      <c r="C52" s="127">
        <v>1005</v>
      </c>
      <c r="D52" s="123" t="s">
        <v>116</v>
      </c>
      <c r="E52" s="126">
        <v>37.36</v>
      </c>
      <c r="F52" s="124">
        <v>402.13930399999998</v>
      </c>
      <c r="G52" s="124">
        <v>19.37</v>
      </c>
      <c r="H52" s="124">
        <v>14.53</v>
      </c>
      <c r="I52" s="124">
        <f t="shared" si="0"/>
        <v>436.03930399999996</v>
      </c>
      <c r="J52" s="124">
        <f t="shared" si="1"/>
        <v>479.64323439999998</v>
      </c>
      <c r="K52" s="124">
        <v>7250</v>
      </c>
      <c r="L52" s="124">
        <f t="shared" si="2"/>
        <v>3161285</v>
      </c>
    </row>
    <row r="53" spans="1:12" ht="33" x14ac:dyDescent="0.2">
      <c r="A53" s="123">
        <v>52</v>
      </c>
      <c r="B53" s="123" t="s">
        <v>75</v>
      </c>
      <c r="C53" s="127">
        <v>1006</v>
      </c>
      <c r="D53" s="123" t="s">
        <v>116</v>
      </c>
      <c r="E53" s="126">
        <v>37.36</v>
      </c>
      <c r="F53" s="124">
        <v>402.13930399999998</v>
      </c>
      <c r="G53" s="124">
        <v>19.37</v>
      </c>
      <c r="H53" s="124">
        <v>20.46</v>
      </c>
      <c r="I53" s="124">
        <f t="shared" si="0"/>
        <v>441.96930399999997</v>
      </c>
      <c r="J53" s="124">
        <f t="shared" si="1"/>
        <v>486.16623440000001</v>
      </c>
      <c r="K53" s="124">
        <v>7250</v>
      </c>
      <c r="L53" s="124">
        <f t="shared" si="2"/>
        <v>3204277</v>
      </c>
    </row>
    <row r="54" spans="1:12" ht="33" x14ac:dyDescent="0.2">
      <c r="A54" s="123">
        <v>53</v>
      </c>
      <c r="B54" s="123" t="s">
        <v>76</v>
      </c>
      <c r="C54" s="127">
        <v>1102</v>
      </c>
      <c r="D54" s="123" t="s">
        <v>53</v>
      </c>
      <c r="E54" s="126">
        <v>53.88</v>
      </c>
      <c r="F54" s="124">
        <v>579.958932</v>
      </c>
      <c r="G54" s="124">
        <v>19.690000000000001</v>
      </c>
      <c r="H54" s="124">
        <v>20.55</v>
      </c>
      <c r="I54" s="124">
        <f t="shared" si="0"/>
        <v>620.19893200000001</v>
      </c>
      <c r="J54" s="124">
        <f t="shared" si="1"/>
        <v>682.21882520000008</v>
      </c>
      <c r="K54" s="124">
        <v>7250</v>
      </c>
      <c r="L54" s="124">
        <f t="shared" si="2"/>
        <v>4496442</v>
      </c>
    </row>
    <row r="55" spans="1:12" ht="33" x14ac:dyDescent="0.2">
      <c r="A55" s="123">
        <v>54</v>
      </c>
      <c r="B55" s="123" t="s">
        <v>76</v>
      </c>
      <c r="C55" s="127">
        <v>1103</v>
      </c>
      <c r="D55" s="123" t="s">
        <v>116</v>
      </c>
      <c r="E55" s="126">
        <v>37.36</v>
      </c>
      <c r="F55" s="124">
        <v>402.13930399999998</v>
      </c>
      <c r="G55" s="124">
        <v>19.37</v>
      </c>
      <c r="H55" s="124">
        <v>20.46</v>
      </c>
      <c r="I55" s="124">
        <f t="shared" si="0"/>
        <v>441.96930399999997</v>
      </c>
      <c r="J55" s="124">
        <f t="shared" si="1"/>
        <v>486.16623440000001</v>
      </c>
      <c r="K55" s="124">
        <v>7250</v>
      </c>
      <c r="L55" s="124">
        <f t="shared" si="2"/>
        <v>3204277</v>
      </c>
    </row>
    <row r="56" spans="1:12" ht="33" x14ac:dyDescent="0.2">
      <c r="A56" s="123">
        <v>55</v>
      </c>
      <c r="B56" s="123" t="s">
        <v>76</v>
      </c>
      <c r="C56" s="127">
        <v>1104</v>
      </c>
      <c r="D56" s="123" t="s">
        <v>116</v>
      </c>
      <c r="E56" s="126">
        <v>37.36</v>
      </c>
      <c r="F56" s="124">
        <v>402.13930399999998</v>
      </c>
      <c r="G56" s="124">
        <v>19.37</v>
      </c>
      <c r="H56" s="124">
        <v>14.53</v>
      </c>
      <c r="I56" s="124">
        <f t="shared" si="0"/>
        <v>436.03930399999996</v>
      </c>
      <c r="J56" s="124">
        <f t="shared" si="1"/>
        <v>479.64323439999998</v>
      </c>
      <c r="K56" s="124">
        <v>7250</v>
      </c>
      <c r="L56" s="124">
        <f t="shared" si="2"/>
        <v>3161285</v>
      </c>
    </row>
    <row r="57" spans="1:12" ht="33" x14ac:dyDescent="0.2">
      <c r="A57" s="123">
        <v>56</v>
      </c>
      <c r="B57" s="123" t="s">
        <v>76</v>
      </c>
      <c r="C57" s="127">
        <v>1105</v>
      </c>
      <c r="D57" s="123" t="s">
        <v>116</v>
      </c>
      <c r="E57" s="126">
        <v>37.36</v>
      </c>
      <c r="F57" s="124">
        <v>402.13930399999998</v>
      </c>
      <c r="G57" s="124">
        <v>19.37</v>
      </c>
      <c r="H57" s="124">
        <v>14.53</v>
      </c>
      <c r="I57" s="124">
        <f t="shared" si="0"/>
        <v>436.03930399999996</v>
      </c>
      <c r="J57" s="124">
        <f t="shared" si="1"/>
        <v>479.64323439999998</v>
      </c>
      <c r="K57" s="124">
        <v>7250</v>
      </c>
      <c r="L57" s="124">
        <f t="shared" si="2"/>
        <v>3161285</v>
      </c>
    </row>
    <row r="58" spans="1:12" ht="33" x14ac:dyDescent="0.2">
      <c r="A58" s="123">
        <v>57</v>
      </c>
      <c r="B58" s="123" t="s">
        <v>76</v>
      </c>
      <c r="C58" s="127">
        <v>1106</v>
      </c>
      <c r="D58" s="123" t="s">
        <v>116</v>
      </c>
      <c r="E58" s="126">
        <v>37.36</v>
      </c>
      <c r="F58" s="124">
        <v>402.13930399999998</v>
      </c>
      <c r="G58" s="124">
        <v>19.37</v>
      </c>
      <c r="H58" s="124">
        <v>20.46</v>
      </c>
      <c r="I58" s="124">
        <f t="shared" ref="I58:I74" si="7">F58+G58+H58</f>
        <v>441.96930399999997</v>
      </c>
      <c r="J58" s="124">
        <f t="shared" ref="J58:J74" si="8">I58*1.1</f>
        <v>486.16623440000001</v>
      </c>
      <c r="K58" s="124">
        <v>7250</v>
      </c>
      <c r="L58" s="124">
        <f t="shared" ref="L58:L74" si="9">ROUND(K58*I58,0)</f>
        <v>3204277</v>
      </c>
    </row>
    <row r="59" spans="1:12" ht="33" x14ac:dyDescent="0.2">
      <c r="A59" s="123">
        <v>58</v>
      </c>
      <c r="B59" s="123" t="s">
        <v>80</v>
      </c>
      <c r="C59" s="127">
        <v>1201</v>
      </c>
      <c r="D59" s="123" t="s">
        <v>53</v>
      </c>
      <c r="E59" s="126">
        <v>53.88</v>
      </c>
      <c r="F59" s="124">
        <v>579.958932</v>
      </c>
      <c r="G59" s="124">
        <v>19.690000000000001</v>
      </c>
      <c r="H59" s="124">
        <v>20.55</v>
      </c>
      <c r="I59" s="124">
        <f t="shared" si="7"/>
        <v>620.19893200000001</v>
      </c>
      <c r="J59" s="124">
        <f t="shared" si="8"/>
        <v>682.21882520000008</v>
      </c>
      <c r="K59" s="124">
        <v>7250</v>
      </c>
      <c r="L59" s="124">
        <f t="shared" si="9"/>
        <v>4496442</v>
      </c>
    </row>
    <row r="60" spans="1:12" ht="33" x14ac:dyDescent="0.2">
      <c r="A60" s="123">
        <v>59</v>
      </c>
      <c r="B60" s="123" t="s">
        <v>80</v>
      </c>
      <c r="C60" s="127">
        <v>1202</v>
      </c>
      <c r="D60" s="123" t="s">
        <v>53</v>
      </c>
      <c r="E60" s="126">
        <v>53.88</v>
      </c>
      <c r="F60" s="124">
        <v>579.958932</v>
      </c>
      <c r="G60" s="124">
        <v>19.690000000000001</v>
      </c>
      <c r="H60" s="124">
        <v>20.55</v>
      </c>
      <c r="I60" s="124">
        <f t="shared" si="7"/>
        <v>620.19893200000001</v>
      </c>
      <c r="J60" s="124">
        <f t="shared" si="8"/>
        <v>682.21882520000008</v>
      </c>
      <c r="K60" s="124">
        <v>7250</v>
      </c>
      <c r="L60" s="124">
        <f t="shared" si="9"/>
        <v>4496442</v>
      </c>
    </row>
    <row r="61" spans="1:12" ht="33" x14ac:dyDescent="0.2">
      <c r="A61" s="123">
        <v>60</v>
      </c>
      <c r="B61" s="123" t="s">
        <v>80</v>
      </c>
      <c r="C61" s="127">
        <v>1205</v>
      </c>
      <c r="D61" s="123" t="s">
        <v>116</v>
      </c>
      <c r="E61" s="126">
        <v>37.36</v>
      </c>
      <c r="F61" s="124">
        <v>402.13930399999998</v>
      </c>
      <c r="G61" s="124">
        <v>19.37</v>
      </c>
      <c r="H61" s="124">
        <v>14.53</v>
      </c>
      <c r="I61" s="124">
        <f t="shared" si="7"/>
        <v>436.03930399999996</v>
      </c>
      <c r="J61" s="124">
        <f t="shared" si="8"/>
        <v>479.64323439999998</v>
      </c>
      <c r="K61" s="124">
        <v>7250</v>
      </c>
      <c r="L61" s="124">
        <f t="shared" si="9"/>
        <v>3161285</v>
      </c>
    </row>
    <row r="62" spans="1:12" ht="33" x14ac:dyDescent="0.2">
      <c r="A62" s="123">
        <v>61</v>
      </c>
      <c r="B62" s="123" t="s">
        <v>80</v>
      </c>
      <c r="C62" s="127">
        <v>1206</v>
      </c>
      <c r="D62" s="123" t="s">
        <v>116</v>
      </c>
      <c r="E62" s="126">
        <v>37.36</v>
      </c>
      <c r="F62" s="124">
        <v>402.13930399999998</v>
      </c>
      <c r="G62" s="124">
        <v>19.37</v>
      </c>
      <c r="H62" s="124">
        <v>20.46</v>
      </c>
      <c r="I62" s="124">
        <f t="shared" si="7"/>
        <v>441.96930399999997</v>
      </c>
      <c r="J62" s="124">
        <f t="shared" si="8"/>
        <v>486.16623440000001</v>
      </c>
      <c r="K62" s="124">
        <v>7250</v>
      </c>
      <c r="L62" s="124">
        <f t="shared" si="9"/>
        <v>3204277</v>
      </c>
    </row>
    <row r="63" spans="1:12" ht="33" x14ac:dyDescent="0.2">
      <c r="A63" s="123">
        <v>62</v>
      </c>
      <c r="B63" s="123" t="s">
        <v>81</v>
      </c>
      <c r="C63" s="127">
        <v>1303</v>
      </c>
      <c r="D63" s="123" t="s">
        <v>116</v>
      </c>
      <c r="E63" s="126">
        <v>37.36</v>
      </c>
      <c r="F63" s="124">
        <v>402.13930399999998</v>
      </c>
      <c r="G63" s="124">
        <v>19.37</v>
      </c>
      <c r="H63" s="124">
        <v>20.46</v>
      </c>
      <c r="I63" s="124">
        <f t="shared" si="7"/>
        <v>441.96930399999997</v>
      </c>
      <c r="J63" s="124">
        <f t="shared" si="8"/>
        <v>486.16623440000001</v>
      </c>
      <c r="K63" s="124">
        <v>7250</v>
      </c>
      <c r="L63" s="124">
        <f t="shared" si="9"/>
        <v>3204277</v>
      </c>
    </row>
    <row r="64" spans="1:12" ht="33" x14ac:dyDescent="0.2">
      <c r="A64" s="123">
        <v>63</v>
      </c>
      <c r="B64" s="123" t="s">
        <v>81</v>
      </c>
      <c r="C64" s="127">
        <v>1304</v>
      </c>
      <c r="D64" s="123" t="s">
        <v>116</v>
      </c>
      <c r="E64" s="126">
        <v>50.48</v>
      </c>
      <c r="F64" s="124">
        <v>543.361672</v>
      </c>
      <c r="G64" s="124">
        <v>19.37</v>
      </c>
      <c r="H64" s="124">
        <v>14.53</v>
      </c>
      <c r="I64" s="124">
        <f t="shared" si="7"/>
        <v>577.26167199999998</v>
      </c>
      <c r="J64" s="124">
        <f t="shared" si="8"/>
        <v>634.98783920000005</v>
      </c>
      <c r="K64" s="124">
        <v>7250</v>
      </c>
      <c r="L64" s="124">
        <f t="shared" si="9"/>
        <v>4185147</v>
      </c>
    </row>
    <row r="65" spans="1:12" ht="33" x14ac:dyDescent="0.2">
      <c r="A65" s="123">
        <v>64</v>
      </c>
      <c r="B65" s="123" t="s">
        <v>81</v>
      </c>
      <c r="C65" s="127">
        <v>1306</v>
      </c>
      <c r="D65" s="123" t="s">
        <v>116</v>
      </c>
      <c r="E65" s="126">
        <v>37.36</v>
      </c>
      <c r="F65" s="124">
        <v>402.13930399999998</v>
      </c>
      <c r="G65" s="124">
        <v>19.37</v>
      </c>
      <c r="H65" s="124">
        <v>20.46</v>
      </c>
      <c r="I65" s="124">
        <f t="shared" si="7"/>
        <v>441.96930399999997</v>
      </c>
      <c r="J65" s="124">
        <f t="shared" si="8"/>
        <v>486.16623440000001</v>
      </c>
      <c r="K65" s="124">
        <v>7250</v>
      </c>
      <c r="L65" s="124">
        <f t="shared" si="9"/>
        <v>3204277</v>
      </c>
    </row>
    <row r="66" spans="1:12" ht="33" x14ac:dyDescent="0.2">
      <c r="A66" s="123">
        <v>65</v>
      </c>
      <c r="B66" s="123" t="s">
        <v>82</v>
      </c>
      <c r="C66" s="127">
        <v>1403</v>
      </c>
      <c r="D66" s="123" t="s">
        <v>116</v>
      </c>
      <c r="E66" s="126">
        <v>37.36</v>
      </c>
      <c r="F66" s="124">
        <v>402.13930399999998</v>
      </c>
      <c r="G66" s="124">
        <v>19.37</v>
      </c>
      <c r="H66" s="124">
        <v>20.46</v>
      </c>
      <c r="I66" s="124">
        <f t="shared" si="7"/>
        <v>441.96930399999997</v>
      </c>
      <c r="J66" s="124">
        <f t="shared" si="8"/>
        <v>486.16623440000001</v>
      </c>
      <c r="K66" s="124">
        <v>7250</v>
      </c>
      <c r="L66" s="124">
        <f t="shared" si="9"/>
        <v>3204277</v>
      </c>
    </row>
    <row r="67" spans="1:12" ht="33" x14ac:dyDescent="0.2">
      <c r="A67" s="123">
        <v>66</v>
      </c>
      <c r="B67" s="123" t="s">
        <v>82</v>
      </c>
      <c r="C67" s="127">
        <v>1405</v>
      </c>
      <c r="D67" s="123" t="s">
        <v>116</v>
      </c>
      <c r="E67" s="126">
        <v>37.36</v>
      </c>
      <c r="F67" s="124">
        <v>402.13930399999998</v>
      </c>
      <c r="G67" s="124">
        <v>19.37</v>
      </c>
      <c r="H67" s="124">
        <v>14.53</v>
      </c>
      <c r="I67" s="124">
        <f t="shared" si="7"/>
        <v>436.03930399999996</v>
      </c>
      <c r="J67" s="124">
        <f t="shared" si="8"/>
        <v>479.64323439999998</v>
      </c>
      <c r="K67" s="124">
        <v>7250</v>
      </c>
      <c r="L67" s="124">
        <f t="shared" si="9"/>
        <v>3161285</v>
      </c>
    </row>
    <row r="68" spans="1:12" ht="33" x14ac:dyDescent="0.2">
      <c r="A68" s="123">
        <v>67</v>
      </c>
      <c r="B68" s="123" t="s">
        <v>82</v>
      </c>
      <c r="C68" s="127">
        <v>1406</v>
      </c>
      <c r="D68" s="123" t="s">
        <v>116</v>
      </c>
      <c r="E68" s="126">
        <v>37.36</v>
      </c>
      <c r="F68" s="124">
        <v>402.13930399999998</v>
      </c>
      <c r="G68" s="124">
        <v>19.37</v>
      </c>
      <c r="H68" s="124">
        <v>20.46</v>
      </c>
      <c r="I68" s="124">
        <f t="shared" si="7"/>
        <v>441.96930399999997</v>
      </c>
      <c r="J68" s="124">
        <f t="shared" si="8"/>
        <v>486.16623440000001</v>
      </c>
      <c r="K68" s="124">
        <v>7250</v>
      </c>
      <c r="L68" s="124">
        <f t="shared" si="9"/>
        <v>3204277</v>
      </c>
    </row>
    <row r="69" spans="1:12" ht="33" x14ac:dyDescent="0.2">
      <c r="A69" s="123">
        <v>68</v>
      </c>
      <c r="B69" s="123" t="s">
        <v>83</v>
      </c>
      <c r="C69" s="127">
        <v>1501</v>
      </c>
      <c r="D69" s="123" t="s">
        <v>53</v>
      </c>
      <c r="E69" s="126">
        <v>53.88</v>
      </c>
      <c r="F69" s="124">
        <v>579.958932</v>
      </c>
      <c r="G69" s="124">
        <v>19.690000000000001</v>
      </c>
      <c r="H69" s="124">
        <v>20.55</v>
      </c>
      <c r="I69" s="124">
        <f t="shared" si="7"/>
        <v>620.19893200000001</v>
      </c>
      <c r="J69" s="124">
        <f t="shared" si="8"/>
        <v>682.21882520000008</v>
      </c>
      <c r="K69" s="124">
        <v>7250</v>
      </c>
      <c r="L69" s="124">
        <f t="shared" si="9"/>
        <v>4496442</v>
      </c>
    </row>
    <row r="70" spans="1:12" ht="33" x14ac:dyDescent="0.2">
      <c r="A70" s="123">
        <v>69</v>
      </c>
      <c r="B70" s="123" t="s">
        <v>83</v>
      </c>
      <c r="C70" s="127">
        <v>1502</v>
      </c>
      <c r="D70" s="123" t="s">
        <v>53</v>
      </c>
      <c r="E70" s="126">
        <v>53.88</v>
      </c>
      <c r="F70" s="124">
        <v>579.958932</v>
      </c>
      <c r="G70" s="124">
        <v>19.690000000000001</v>
      </c>
      <c r="H70" s="124">
        <v>20.55</v>
      </c>
      <c r="I70" s="124">
        <f t="shared" si="7"/>
        <v>620.19893200000001</v>
      </c>
      <c r="J70" s="124">
        <f t="shared" si="8"/>
        <v>682.21882520000008</v>
      </c>
      <c r="K70" s="124">
        <v>7250</v>
      </c>
      <c r="L70" s="124">
        <f t="shared" si="9"/>
        <v>4496442</v>
      </c>
    </row>
    <row r="71" spans="1:12" ht="33" x14ac:dyDescent="0.2">
      <c r="A71" s="123">
        <v>70</v>
      </c>
      <c r="B71" s="123" t="s">
        <v>83</v>
      </c>
      <c r="C71" s="127">
        <v>1503</v>
      </c>
      <c r="D71" s="123" t="s">
        <v>116</v>
      </c>
      <c r="E71" s="126">
        <v>37.36</v>
      </c>
      <c r="F71" s="124">
        <v>402.13930399999998</v>
      </c>
      <c r="G71" s="124">
        <v>19.37</v>
      </c>
      <c r="H71" s="124">
        <v>20.46</v>
      </c>
      <c r="I71" s="124">
        <f t="shared" si="7"/>
        <v>441.96930399999997</v>
      </c>
      <c r="J71" s="124">
        <f t="shared" si="8"/>
        <v>486.16623440000001</v>
      </c>
      <c r="K71" s="124">
        <v>7250</v>
      </c>
      <c r="L71" s="124">
        <f t="shared" si="9"/>
        <v>3204277</v>
      </c>
    </row>
    <row r="72" spans="1:12" ht="33" x14ac:dyDescent="0.2">
      <c r="A72" s="123">
        <v>71</v>
      </c>
      <c r="B72" s="123" t="s">
        <v>83</v>
      </c>
      <c r="C72" s="127">
        <v>1504</v>
      </c>
      <c r="D72" s="123" t="s">
        <v>116</v>
      </c>
      <c r="E72" s="126">
        <v>37.36</v>
      </c>
      <c r="F72" s="124">
        <v>402.13930399999998</v>
      </c>
      <c r="G72" s="124">
        <v>19.37</v>
      </c>
      <c r="H72" s="124">
        <v>14.53</v>
      </c>
      <c r="I72" s="124">
        <f t="shared" si="7"/>
        <v>436.03930399999996</v>
      </c>
      <c r="J72" s="124">
        <f t="shared" si="8"/>
        <v>479.64323439999998</v>
      </c>
      <c r="K72" s="124">
        <v>7250</v>
      </c>
      <c r="L72" s="124">
        <f t="shared" si="9"/>
        <v>3161285</v>
      </c>
    </row>
    <row r="73" spans="1:12" ht="33" x14ac:dyDescent="0.2">
      <c r="A73" s="123">
        <v>72</v>
      </c>
      <c r="B73" s="123" t="s">
        <v>83</v>
      </c>
      <c r="C73" s="127">
        <v>1505</v>
      </c>
      <c r="D73" s="123" t="s">
        <v>116</v>
      </c>
      <c r="E73" s="126">
        <v>37.36</v>
      </c>
      <c r="F73" s="124">
        <v>402.13930399999998</v>
      </c>
      <c r="G73" s="124">
        <v>19.37</v>
      </c>
      <c r="H73" s="124">
        <v>14.53</v>
      </c>
      <c r="I73" s="124">
        <f t="shared" si="7"/>
        <v>436.03930399999996</v>
      </c>
      <c r="J73" s="124">
        <f t="shared" si="8"/>
        <v>479.64323439999998</v>
      </c>
      <c r="K73" s="124">
        <v>7250</v>
      </c>
      <c r="L73" s="124">
        <f t="shared" si="9"/>
        <v>3161285</v>
      </c>
    </row>
    <row r="74" spans="1:12" ht="33" x14ac:dyDescent="0.2">
      <c r="A74" s="123">
        <v>73</v>
      </c>
      <c r="B74" s="123" t="s">
        <v>83</v>
      </c>
      <c r="C74" s="127">
        <v>1506</v>
      </c>
      <c r="D74" s="123" t="s">
        <v>116</v>
      </c>
      <c r="E74" s="126">
        <v>37.36</v>
      </c>
      <c r="F74" s="124">
        <v>402.13930399999998</v>
      </c>
      <c r="G74" s="124">
        <v>19.37</v>
      </c>
      <c r="H74" s="124">
        <v>20.46</v>
      </c>
      <c r="I74" s="124">
        <f t="shared" si="7"/>
        <v>441.96930399999997</v>
      </c>
      <c r="J74" s="124">
        <f t="shared" si="8"/>
        <v>486.16623440000001</v>
      </c>
      <c r="K74" s="124">
        <v>7250</v>
      </c>
      <c r="L74" s="124">
        <f t="shared" si="9"/>
        <v>3204277</v>
      </c>
    </row>
    <row r="75" spans="1:12" ht="16.5" x14ac:dyDescent="0.3">
      <c r="A75" s="158" t="s">
        <v>30</v>
      </c>
      <c r="B75" s="159"/>
      <c r="C75" s="159"/>
      <c r="D75" s="160"/>
      <c r="E75" s="65">
        <f t="shared" ref="E75:J75" si="10">SUM(E2:E74)</f>
        <v>3166.5200000000027</v>
      </c>
      <c r="F75" s="65">
        <f t="shared" si="10"/>
        <v>34084.104628000008</v>
      </c>
      <c r="G75" s="65">
        <f t="shared" si="10"/>
        <v>1422.0099999999991</v>
      </c>
      <c r="H75" s="65">
        <f t="shared" si="10"/>
        <v>1359.4399999999996</v>
      </c>
      <c r="I75" s="65">
        <f t="shared" si="10"/>
        <v>36865.554627999976</v>
      </c>
      <c r="J75" s="65">
        <f t="shared" si="10"/>
        <v>40552.110090799986</v>
      </c>
      <c r="K75" s="65"/>
      <c r="L75" s="65">
        <f>SUM(L2:L74)</f>
        <v>267275254</v>
      </c>
    </row>
  </sheetData>
  <mergeCells count="2">
    <mergeCell ref="A75:D75"/>
    <mergeCell ref="O11:R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304D-C710-4331-9141-4DB584CFE864}">
  <dimension ref="A1:L162"/>
  <sheetViews>
    <sheetView topLeftCell="A141" workbookViewId="0">
      <selection sqref="A1:L162"/>
    </sheetView>
  </sheetViews>
  <sheetFormatPr defaultRowHeight="14.25" x14ac:dyDescent="0.2"/>
  <cols>
    <col min="1" max="1" width="3.25" bestFit="1" customWidth="1"/>
    <col min="2" max="2" width="7.5" bestFit="1" customWidth="1"/>
    <col min="3" max="3" width="6.25" bestFit="1" customWidth="1"/>
    <col min="4" max="4" width="6.625" customWidth="1"/>
    <col min="5" max="6" width="8.625" hidden="1" customWidth="1"/>
    <col min="7" max="7" width="7.625" hidden="1" customWidth="1"/>
    <col min="8" max="8" width="8.375" hidden="1" customWidth="1"/>
    <col min="9" max="9" width="11.75" customWidth="1"/>
    <col min="10" max="10" width="11.625" customWidth="1"/>
    <col min="11" max="11" width="16.375" customWidth="1"/>
    <col min="12" max="12" width="13.125" bestFit="1" customWidth="1"/>
  </cols>
  <sheetData>
    <row r="1" spans="1:12" ht="66" x14ac:dyDescent="0.2">
      <c r="A1" s="121" t="s">
        <v>26</v>
      </c>
      <c r="B1" s="121" t="s">
        <v>32</v>
      </c>
      <c r="C1" s="121" t="s">
        <v>31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  <c r="K1" s="121" t="s">
        <v>118</v>
      </c>
      <c r="L1" s="121" t="s">
        <v>119</v>
      </c>
    </row>
    <row r="2" spans="1:12" ht="15" customHeight="1" x14ac:dyDescent="0.2">
      <c r="A2" s="131">
        <v>1</v>
      </c>
      <c r="B2" s="132" t="s">
        <v>66</v>
      </c>
      <c r="C2" s="132">
        <v>101</v>
      </c>
      <c r="D2" s="131" t="s">
        <v>116</v>
      </c>
      <c r="E2" s="133">
        <v>38.79</v>
      </c>
      <c r="F2" s="133">
        <v>417.53168099999999</v>
      </c>
      <c r="G2" s="133">
        <v>19.260000000000002</v>
      </c>
      <c r="H2" s="133">
        <v>23.68</v>
      </c>
      <c r="I2" s="124">
        <f t="shared" ref="I2" si="0">F2+G2+H2</f>
        <v>460.47168099999999</v>
      </c>
      <c r="J2" s="124">
        <f t="shared" ref="J2:J65" si="1">I2*1.1</f>
        <v>506.51884910000001</v>
      </c>
      <c r="K2" s="124">
        <v>7250</v>
      </c>
      <c r="L2" s="124">
        <f t="shared" ref="L2" si="2">ROUND(K2*I2,0)</f>
        <v>3338420</v>
      </c>
    </row>
    <row r="3" spans="1:12" ht="16.5" x14ac:dyDescent="0.2">
      <c r="A3" s="131">
        <v>2</v>
      </c>
      <c r="B3" s="132" t="s">
        <v>66</v>
      </c>
      <c r="C3" s="132">
        <v>102</v>
      </c>
      <c r="D3" s="131" t="s">
        <v>116</v>
      </c>
      <c r="E3" s="133">
        <v>37.71</v>
      </c>
      <c r="F3" s="133">
        <v>405.90666899999997</v>
      </c>
      <c r="G3" s="133">
        <v>18.829999999999998</v>
      </c>
      <c r="H3" s="133">
        <v>23.68</v>
      </c>
      <c r="I3" s="124">
        <f t="shared" ref="I3:I66" si="3">F3+G3+H3</f>
        <v>448.41666899999996</v>
      </c>
      <c r="J3" s="124">
        <f t="shared" si="1"/>
        <v>493.25833590000002</v>
      </c>
      <c r="K3" s="124">
        <v>7250</v>
      </c>
      <c r="L3" s="124">
        <f t="shared" ref="L3:L66" si="4">ROUND(K3*I3,0)</f>
        <v>3251021</v>
      </c>
    </row>
    <row r="4" spans="1:12" ht="16.5" x14ac:dyDescent="0.2">
      <c r="A4" s="131">
        <v>3</v>
      </c>
      <c r="B4" s="132" t="s">
        <v>66</v>
      </c>
      <c r="C4" s="132">
        <v>105</v>
      </c>
      <c r="D4" s="131" t="s">
        <v>116</v>
      </c>
      <c r="E4" s="133">
        <v>37.71</v>
      </c>
      <c r="F4" s="133">
        <v>405.90666899999997</v>
      </c>
      <c r="G4" s="133">
        <v>18.829999999999998</v>
      </c>
      <c r="H4" s="133">
        <v>24.86</v>
      </c>
      <c r="I4" s="124">
        <f t="shared" si="3"/>
        <v>449.59666899999996</v>
      </c>
      <c r="J4" s="124">
        <f t="shared" si="1"/>
        <v>494.55633590000002</v>
      </c>
      <c r="K4" s="124">
        <v>7250</v>
      </c>
      <c r="L4" s="124">
        <f t="shared" si="4"/>
        <v>3259576</v>
      </c>
    </row>
    <row r="5" spans="1:12" ht="16.5" x14ac:dyDescent="0.2">
      <c r="A5" s="131">
        <v>4</v>
      </c>
      <c r="B5" s="132" t="s">
        <v>66</v>
      </c>
      <c r="C5" s="132">
        <v>106</v>
      </c>
      <c r="D5" s="131" t="s">
        <v>116</v>
      </c>
      <c r="E5" s="133">
        <v>37.94</v>
      </c>
      <c r="F5" s="133">
        <v>408.38236599999993</v>
      </c>
      <c r="G5" s="133">
        <v>19.260000000000002</v>
      </c>
      <c r="H5" s="133">
        <v>23.68</v>
      </c>
      <c r="I5" s="124">
        <f t="shared" si="3"/>
        <v>451.32236599999993</v>
      </c>
      <c r="J5" s="124">
        <f t="shared" si="1"/>
        <v>496.45460259999999</v>
      </c>
      <c r="K5" s="124">
        <v>7250</v>
      </c>
      <c r="L5" s="124">
        <f t="shared" si="4"/>
        <v>3272087</v>
      </c>
    </row>
    <row r="6" spans="1:12" ht="16.5" x14ac:dyDescent="0.2">
      <c r="A6" s="131">
        <v>5</v>
      </c>
      <c r="B6" s="132" t="s">
        <v>66</v>
      </c>
      <c r="C6" s="132">
        <v>107</v>
      </c>
      <c r="D6" s="131" t="s">
        <v>116</v>
      </c>
      <c r="E6" s="133">
        <v>37.94</v>
      </c>
      <c r="F6" s="133">
        <v>408.38236599999993</v>
      </c>
      <c r="G6" s="133">
        <v>19.260000000000002</v>
      </c>
      <c r="H6" s="133">
        <v>15.39</v>
      </c>
      <c r="I6" s="124">
        <f t="shared" si="3"/>
        <v>443.03236599999991</v>
      </c>
      <c r="J6" s="124">
        <f t="shared" si="1"/>
        <v>487.33560259999996</v>
      </c>
      <c r="K6" s="124">
        <v>7250</v>
      </c>
      <c r="L6" s="124">
        <f t="shared" si="4"/>
        <v>3211985</v>
      </c>
    </row>
    <row r="7" spans="1:12" ht="16.5" x14ac:dyDescent="0.2">
      <c r="A7" s="131">
        <v>6</v>
      </c>
      <c r="B7" s="132" t="s">
        <v>66</v>
      </c>
      <c r="C7" s="132">
        <v>108</v>
      </c>
      <c r="D7" s="131" t="s">
        <v>116</v>
      </c>
      <c r="E7" s="133">
        <v>37.71</v>
      </c>
      <c r="F7" s="133">
        <v>405.90666899999997</v>
      </c>
      <c r="G7" s="133">
        <v>18.829999999999998</v>
      </c>
      <c r="H7" s="133">
        <v>24.86</v>
      </c>
      <c r="I7" s="124">
        <f t="shared" si="3"/>
        <v>449.59666899999996</v>
      </c>
      <c r="J7" s="124">
        <f t="shared" si="1"/>
        <v>494.55633590000002</v>
      </c>
      <c r="K7" s="124">
        <v>7250</v>
      </c>
      <c r="L7" s="124">
        <f t="shared" si="4"/>
        <v>3259576</v>
      </c>
    </row>
    <row r="8" spans="1:12" ht="16.5" x14ac:dyDescent="0.2">
      <c r="A8" s="131">
        <v>7</v>
      </c>
      <c r="B8" s="132" t="s">
        <v>66</v>
      </c>
      <c r="C8" s="132">
        <v>109</v>
      </c>
      <c r="D8" s="131" t="s">
        <v>116</v>
      </c>
      <c r="E8" s="133">
        <v>37.71</v>
      </c>
      <c r="F8" s="133">
        <v>405.90666899999997</v>
      </c>
      <c r="G8" s="133">
        <v>18.829999999999998</v>
      </c>
      <c r="H8" s="133">
        <v>20.45</v>
      </c>
      <c r="I8" s="124">
        <f t="shared" si="3"/>
        <v>445.18666899999994</v>
      </c>
      <c r="J8" s="124">
        <f t="shared" si="1"/>
        <v>489.70533589999997</v>
      </c>
      <c r="K8" s="124">
        <v>7250</v>
      </c>
      <c r="L8" s="124">
        <f t="shared" si="4"/>
        <v>3227603</v>
      </c>
    </row>
    <row r="9" spans="1:12" ht="16.5" x14ac:dyDescent="0.2">
      <c r="A9" s="131">
        <v>8</v>
      </c>
      <c r="B9" s="132" t="s">
        <v>66</v>
      </c>
      <c r="C9" s="132">
        <v>110</v>
      </c>
      <c r="D9" s="131" t="s">
        <v>116</v>
      </c>
      <c r="E9" s="133">
        <v>37.71</v>
      </c>
      <c r="F9" s="133">
        <v>405.90666899999997</v>
      </c>
      <c r="G9" s="133">
        <v>18.829999999999998</v>
      </c>
      <c r="H9" s="133">
        <v>20.45</v>
      </c>
      <c r="I9" s="124">
        <f t="shared" si="3"/>
        <v>445.18666899999994</v>
      </c>
      <c r="J9" s="124">
        <f t="shared" si="1"/>
        <v>489.70533589999997</v>
      </c>
      <c r="K9" s="124">
        <v>7250</v>
      </c>
      <c r="L9" s="124">
        <f t="shared" si="4"/>
        <v>3227603</v>
      </c>
    </row>
    <row r="10" spans="1:12" ht="16.5" x14ac:dyDescent="0.2">
      <c r="A10" s="131">
        <v>9</v>
      </c>
      <c r="B10" s="132" t="s">
        <v>66</v>
      </c>
      <c r="C10" s="132">
        <v>111</v>
      </c>
      <c r="D10" s="131" t="s">
        <v>116</v>
      </c>
      <c r="E10" s="133">
        <v>37.71</v>
      </c>
      <c r="F10" s="133">
        <v>405.90666899999997</v>
      </c>
      <c r="G10" s="133">
        <v>18.829999999999998</v>
      </c>
      <c r="H10" s="133">
        <v>24.86</v>
      </c>
      <c r="I10" s="124">
        <f t="shared" si="3"/>
        <v>449.59666899999996</v>
      </c>
      <c r="J10" s="124">
        <f t="shared" si="1"/>
        <v>494.55633590000002</v>
      </c>
      <c r="K10" s="124">
        <v>7250</v>
      </c>
      <c r="L10" s="124">
        <f t="shared" si="4"/>
        <v>3259576</v>
      </c>
    </row>
    <row r="11" spans="1:12" ht="16.5" x14ac:dyDescent="0.2">
      <c r="A11" s="131">
        <v>10</v>
      </c>
      <c r="B11" s="132" t="s">
        <v>66</v>
      </c>
      <c r="C11" s="132">
        <v>112</v>
      </c>
      <c r="D11" s="131" t="s">
        <v>116</v>
      </c>
      <c r="E11" s="133">
        <v>38.79</v>
      </c>
      <c r="F11" s="133">
        <v>417.53168099999999</v>
      </c>
      <c r="G11" s="133">
        <v>19.260000000000002</v>
      </c>
      <c r="H11" s="133">
        <v>15.39</v>
      </c>
      <c r="I11" s="124">
        <f t="shared" si="3"/>
        <v>452.18168099999997</v>
      </c>
      <c r="J11" s="124">
        <f t="shared" si="1"/>
        <v>497.39984909999998</v>
      </c>
      <c r="K11" s="124">
        <v>7250</v>
      </c>
      <c r="L11" s="124">
        <f t="shared" si="4"/>
        <v>3278317</v>
      </c>
    </row>
    <row r="12" spans="1:12" ht="16.5" x14ac:dyDescent="0.2">
      <c r="A12" s="131">
        <v>11</v>
      </c>
      <c r="B12" s="132" t="s">
        <v>67</v>
      </c>
      <c r="C12" s="132">
        <v>201</v>
      </c>
      <c r="D12" s="131" t="s">
        <v>116</v>
      </c>
      <c r="E12" s="133">
        <v>38.79</v>
      </c>
      <c r="F12" s="133">
        <v>417.53168099999999</v>
      </c>
      <c r="G12" s="133">
        <v>19.260000000000002</v>
      </c>
      <c r="H12" s="133">
        <v>23.68</v>
      </c>
      <c r="I12" s="124">
        <f t="shared" si="3"/>
        <v>460.47168099999999</v>
      </c>
      <c r="J12" s="124">
        <f t="shared" si="1"/>
        <v>506.51884910000001</v>
      </c>
      <c r="K12" s="124">
        <v>7250</v>
      </c>
      <c r="L12" s="124">
        <f t="shared" si="4"/>
        <v>3338420</v>
      </c>
    </row>
    <row r="13" spans="1:12" ht="16.5" x14ac:dyDescent="0.2">
      <c r="A13" s="131">
        <v>12</v>
      </c>
      <c r="B13" s="132" t="s">
        <v>67</v>
      </c>
      <c r="C13" s="132">
        <v>202</v>
      </c>
      <c r="D13" s="131" t="s">
        <v>116</v>
      </c>
      <c r="E13" s="133">
        <v>37.71</v>
      </c>
      <c r="F13" s="133">
        <v>405.90666899999997</v>
      </c>
      <c r="G13" s="133">
        <v>18.829999999999998</v>
      </c>
      <c r="H13" s="133">
        <v>23.68</v>
      </c>
      <c r="I13" s="124">
        <f t="shared" si="3"/>
        <v>448.41666899999996</v>
      </c>
      <c r="J13" s="124">
        <f t="shared" si="1"/>
        <v>493.25833590000002</v>
      </c>
      <c r="K13" s="124">
        <v>7250</v>
      </c>
      <c r="L13" s="124">
        <f t="shared" si="4"/>
        <v>3251021</v>
      </c>
    </row>
    <row r="14" spans="1:12" ht="16.5" x14ac:dyDescent="0.2">
      <c r="A14" s="131">
        <v>13</v>
      </c>
      <c r="B14" s="132" t="s">
        <v>67</v>
      </c>
      <c r="C14" s="132">
        <v>203</v>
      </c>
      <c r="D14" s="131" t="s">
        <v>116</v>
      </c>
      <c r="E14" s="133">
        <v>37.71</v>
      </c>
      <c r="F14" s="133">
        <v>405.90666899999997</v>
      </c>
      <c r="G14" s="133">
        <v>18.829999999999998</v>
      </c>
      <c r="H14" s="133">
        <v>19.260000000000002</v>
      </c>
      <c r="I14" s="124">
        <f t="shared" si="3"/>
        <v>443.99666899999994</v>
      </c>
      <c r="J14" s="124">
        <f t="shared" si="1"/>
        <v>488.3963359</v>
      </c>
      <c r="K14" s="124">
        <v>7250</v>
      </c>
      <c r="L14" s="124">
        <f t="shared" si="4"/>
        <v>3218976</v>
      </c>
    </row>
    <row r="15" spans="1:12" ht="16.5" x14ac:dyDescent="0.2">
      <c r="A15" s="131">
        <v>14</v>
      </c>
      <c r="B15" s="132" t="s">
        <v>67</v>
      </c>
      <c r="C15" s="132">
        <v>204</v>
      </c>
      <c r="D15" s="131" t="s">
        <v>116</v>
      </c>
      <c r="E15" s="133">
        <v>37.71</v>
      </c>
      <c r="F15" s="133">
        <v>405.90666899999997</v>
      </c>
      <c r="G15" s="133">
        <v>18.829999999999998</v>
      </c>
      <c r="H15" s="133">
        <v>19.260000000000002</v>
      </c>
      <c r="I15" s="124">
        <f t="shared" si="3"/>
        <v>443.99666899999994</v>
      </c>
      <c r="J15" s="124">
        <f t="shared" si="1"/>
        <v>488.3963359</v>
      </c>
      <c r="K15" s="124">
        <v>7250</v>
      </c>
      <c r="L15" s="124">
        <f t="shared" si="4"/>
        <v>3218976</v>
      </c>
    </row>
    <row r="16" spans="1:12" ht="16.5" x14ac:dyDescent="0.2">
      <c r="A16" s="131">
        <v>15</v>
      </c>
      <c r="B16" s="132" t="s">
        <v>67</v>
      </c>
      <c r="C16" s="132">
        <v>205</v>
      </c>
      <c r="D16" s="131" t="s">
        <v>116</v>
      </c>
      <c r="E16" s="133">
        <v>37.71</v>
      </c>
      <c r="F16" s="133">
        <v>405.90666899999997</v>
      </c>
      <c r="G16" s="133">
        <v>18.829999999999998</v>
      </c>
      <c r="H16" s="133">
        <v>24.86</v>
      </c>
      <c r="I16" s="124">
        <f t="shared" si="3"/>
        <v>449.59666899999996</v>
      </c>
      <c r="J16" s="124">
        <f t="shared" si="1"/>
        <v>494.55633590000002</v>
      </c>
      <c r="K16" s="124">
        <v>7250</v>
      </c>
      <c r="L16" s="124">
        <f t="shared" si="4"/>
        <v>3259576</v>
      </c>
    </row>
    <row r="17" spans="1:12" ht="16.5" x14ac:dyDescent="0.2">
      <c r="A17" s="131">
        <v>16</v>
      </c>
      <c r="B17" s="132" t="s">
        <v>67</v>
      </c>
      <c r="C17" s="132">
        <v>206</v>
      </c>
      <c r="D17" s="131" t="s">
        <v>116</v>
      </c>
      <c r="E17" s="133">
        <v>37.94</v>
      </c>
      <c r="F17" s="133">
        <v>408.38236599999993</v>
      </c>
      <c r="G17" s="133">
        <v>19.260000000000002</v>
      </c>
      <c r="H17" s="133">
        <v>23.68</v>
      </c>
      <c r="I17" s="124">
        <f t="shared" si="3"/>
        <v>451.32236599999993</v>
      </c>
      <c r="J17" s="124">
        <f t="shared" si="1"/>
        <v>496.45460259999999</v>
      </c>
      <c r="K17" s="124">
        <v>7250</v>
      </c>
      <c r="L17" s="124">
        <f t="shared" si="4"/>
        <v>3272087</v>
      </c>
    </row>
    <row r="18" spans="1:12" ht="16.5" x14ac:dyDescent="0.2">
      <c r="A18" s="131">
        <v>17</v>
      </c>
      <c r="B18" s="132" t="s">
        <v>67</v>
      </c>
      <c r="C18" s="132">
        <v>207</v>
      </c>
      <c r="D18" s="131" t="s">
        <v>116</v>
      </c>
      <c r="E18" s="133">
        <v>37.94</v>
      </c>
      <c r="F18" s="133">
        <v>408.38236599999993</v>
      </c>
      <c r="G18" s="133">
        <v>19.260000000000002</v>
      </c>
      <c r="H18" s="133">
        <v>15.39</v>
      </c>
      <c r="I18" s="124">
        <f t="shared" si="3"/>
        <v>443.03236599999991</v>
      </c>
      <c r="J18" s="124">
        <f t="shared" si="1"/>
        <v>487.33560259999996</v>
      </c>
      <c r="K18" s="124">
        <v>7250</v>
      </c>
      <c r="L18" s="124">
        <f t="shared" si="4"/>
        <v>3211985</v>
      </c>
    </row>
    <row r="19" spans="1:12" ht="16.5" x14ac:dyDescent="0.2">
      <c r="A19" s="131">
        <v>18</v>
      </c>
      <c r="B19" s="132" t="s">
        <v>67</v>
      </c>
      <c r="C19" s="132">
        <v>208</v>
      </c>
      <c r="D19" s="131" t="s">
        <v>116</v>
      </c>
      <c r="E19" s="133">
        <v>37.71</v>
      </c>
      <c r="F19" s="133">
        <v>405.90666899999997</v>
      </c>
      <c r="G19" s="133">
        <v>18.829999999999998</v>
      </c>
      <c r="H19" s="133">
        <v>24.86</v>
      </c>
      <c r="I19" s="124">
        <f t="shared" si="3"/>
        <v>449.59666899999996</v>
      </c>
      <c r="J19" s="124">
        <f t="shared" si="1"/>
        <v>494.55633590000002</v>
      </c>
      <c r="K19" s="124">
        <v>7250</v>
      </c>
      <c r="L19" s="124">
        <f t="shared" si="4"/>
        <v>3259576</v>
      </c>
    </row>
    <row r="20" spans="1:12" ht="16.5" x14ac:dyDescent="0.2">
      <c r="A20" s="131">
        <v>19</v>
      </c>
      <c r="B20" s="132" t="s">
        <v>67</v>
      </c>
      <c r="C20" s="132">
        <v>209</v>
      </c>
      <c r="D20" s="131" t="s">
        <v>116</v>
      </c>
      <c r="E20" s="133">
        <v>37.71</v>
      </c>
      <c r="F20" s="133">
        <v>405.90666899999997</v>
      </c>
      <c r="G20" s="133">
        <v>18.829999999999998</v>
      </c>
      <c r="H20" s="133">
        <v>20.45</v>
      </c>
      <c r="I20" s="124">
        <f t="shared" si="3"/>
        <v>445.18666899999994</v>
      </c>
      <c r="J20" s="124">
        <f t="shared" si="1"/>
        <v>489.70533589999997</v>
      </c>
      <c r="K20" s="124">
        <v>7250</v>
      </c>
      <c r="L20" s="124">
        <f t="shared" si="4"/>
        <v>3227603</v>
      </c>
    </row>
    <row r="21" spans="1:12" ht="16.5" x14ac:dyDescent="0.2">
      <c r="A21" s="131">
        <v>20</v>
      </c>
      <c r="B21" s="132" t="s">
        <v>67</v>
      </c>
      <c r="C21" s="132">
        <v>210</v>
      </c>
      <c r="D21" s="131" t="s">
        <v>116</v>
      </c>
      <c r="E21" s="133">
        <v>37.71</v>
      </c>
      <c r="F21" s="133">
        <v>405.90666899999997</v>
      </c>
      <c r="G21" s="133">
        <v>18.829999999999998</v>
      </c>
      <c r="H21" s="133">
        <v>20.45</v>
      </c>
      <c r="I21" s="124">
        <f t="shared" si="3"/>
        <v>445.18666899999994</v>
      </c>
      <c r="J21" s="124">
        <f t="shared" si="1"/>
        <v>489.70533589999997</v>
      </c>
      <c r="K21" s="124">
        <v>7250</v>
      </c>
      <c r="L21" s="124">
        <f t="shared" si="4"/>
        <v>3227603</v>
      </c>
    </row>
    <row r="22" spans="1:12" ht="16.5" x14ac:dyDescent="0.2">
      <c r="A22" s="131">
        <v>21</v>
      </c>
      <c r="B22" s="132" t="s">
        <v>67</v>
      </c>
      <c r="C22" s="132">
        <v>211</v>
      </c>
      <c r="D22" s="131" t="s">
        <v>116</v>
      </c>
      <c r="E22" s="133">
        <v>37.71</v>
      </c>
      <c r="F22" s="133">
        <v>405.90666899999997</v>
      </c>
      <c r="G22" s="133">
        <v>18.829999999999998</v>
      </c>
      <c r="H22" s="133">
        <v>24.86</v>
      </c>
      <c r="I22" s="124">
        <f t="shared" si="3"/>
        <v>449.59666899999996</v>
      </c>
      <c r="J22" s="124">
        <f t="shared" si="1"/>
        <v>494.55633590000002</v>
      </c>
      <c r="K22" s="124">
        <v>7250</v>
      </c>
      <c r="L22" s="124">
        <f t="shared" si="4"/>
        <v>3259576</v>
      </c>
    </row>
    <row r="23" spans="1:12" ht="16.5" x14ac:dyDescent="0.2">
      <c r="A23" s="131">
        <v>22</v>
      </c>
      <c r="B23" s="132" t="s">
        <v>67</v>
      </c>
      <c r="C23" s="132">
        <v>212</v>
      </c>
      <c r="D23" s="131" t="s">
        <v>116</v>
      </c>
      <c r="E23" s="133">
        <v>38.79</v>
      </c>
      <c r="F23" s="133">
        <v>417.53168099999999</v>
      </c>
      <c r="G23" s="133">
        <v>19.260000000000002</v>
      </c>
      <c r="H23" s="133">
        <v>15.39</v>
      </c>
      <c r="I23" s="124">
        <f t="shared" si="3"/>
        <v>452.18168099999997</v>
      </c>
      <c r="J23" s="124">
        <f t="shared" si="1"/>
        <v>497.39984909999998</v>
      </c>
      <c r="K23" s="124">
        <v>7250</v>
      </c>
      <c r="L23" s="124">
        <f t="shared" si="4"/>
        <v>3278317</v>
      </c>
    </row>
    <row r="24" spans="1:12" ht="16.5" x14ac:dyDescent="0.2">
      <c r="A24" s="131">
        <v>23</v>
      </c>
      <c r="B24" s="132" t="s">
        <v>68</v>
      </c>
      <c r="C24" s="132">
        <v>301</v>
      </c>
      <c r="D24" s="131" t="s">
        <v>116</v>
      </c>
      <c r="E24" s="133">
        <v>38.79</v>
      </c>
      <c r="F24" s="133">
        <v>417.53168099999999</v>
      </c>
      <c r="G24" s="133">
        <v>19.260000000000002</v>
      </c>
      <c r="H24" s="133">
        <v>23.68</v>
      </c>
      <c r="I24" s="124">
        <f t="shared" si="3"/>
        <v>460.47168099999999</v>
      </c>
      <c r="J24" s="124">
        <f t="shared" si="1"/>
        <v>506.51884910000001</v>
      </c>
      <c r="K24" s="124">
        <v>7250</v>
      </c>
      <c r="L24" s="124">
        <f t="shared" si="4"/>
        <v>3338420</v>
      </c>
    </row>
    <row r="25" spans="1:12" ht="16.5" x14ac:dyDescent="0.2">
      <c r="A25" s="131">
        <v>24</v>
      </c>
      <c r="B25" s="132" t="s">
        <v>68</v>
      </c>
      <c r="C25" s="132">
        <v>302</v>
      </c>
      <c r="D25" s="131" t="s">
        <v>116</v>
      </c>
      <c r="E25" s="133">
        <v>37.71</v>
      </c>
      <c r="F25" s="133">
        <v>405.90666899999997</v>
      </c>
      <c r="G25" s="133">
        <v>18.829999999999998</v>
      </c>
      <c r="H25" s="133">
        <v>23.68</v>
      </c>
      <c r="I25" s="124">
        <f t="shared" si="3"/>
        <v>448.41666899999996</v>
      </c>
      <c r="J25" s="124">
        <f t="shared" si="1"/>
        <v>493.25833590000002</v>
      </c>
      <c r="K25" s="124">
        <v>7250</v>
      </c>
      <c r="L25" s="124">
        <f t="shared" si="4"/>
        <v>3251021</v>
      </c>
    </row>
    <row r="26" spans="1:12" ht="16.5" x14ac:dyDescent="0.2">
      <c r="A26" s="131">
        <v>25</v>
      </c>
      <c r="B26" s="132" t="s">
        <v>68</v>
      </c>
      <c r="C26" s="132">
        <v>303</v>
      </c>
      <c r="D26" s="131" t="s">
        <v>116</v>
      </c>
      <c r="E26" s="133">
        <v>37.71</v>
      </c>
      <c r="F26" s="133">
        <v>405.90666899999997</v>
      </c>
      <c r="G26" s="133">
        <v>18.829999999999998</v>
      </c>
      <c r="H26" s="133">
        <v>19.260000000000002</v>
      </c>
      <c r="I26" s="124">
        <f t="shared" si="3"/>
        <v>443.99666899999994</v>
      </c>
      <c r="J26" s="124">
        <f t="shared" si="1"/>
        <v>488.3963359</v>
      </c>
      <c r="K26" s="124">
        <v>7250</v>
      </c>
      <c r="L26" s="124">
        <f t="shared" si="4"/>
        <v>3218976</v>
      </c>
    </row>
    <row r="27" spans="1:12" ht="16.5" x14ac:dyDescent="0.2">
      <c r="A27" s="131">
        <v>26</v>
      </c>
      <c r="B27" s="132" t="s">
        <v>68</v>
      </c>
      <c r="C27" s="132">
        <v>304</v>
      </c>
      <c r="D27" s="131" t="s">
        <v>116</v>
      </c>
      <c r="E27" s="133">
        <v>37.71</v>
      </c>
      <c r="F27" s="133">
        <v>405.90666899999997</v>
      </c>
      <c r="G27" s="133">
        <v>18.829999999999998</v>
      </c>
      <c r="H27" s="133">
        <v>19.260000000000002</v>
      </c>
      <c r="I27" s="124">
        <f t="shared" si="3"/>
        <v>443.99666899999994</v>
      </c>
      <c r="J27" s="124">
        <f t="shared" si="1"/>
        <v>488.3963359</v>
      </c>
      <c r="K27" s="124">
        <v>7250</v>
      </c>
      <c r="L27" s="124">
        <f t="shared" si="4"/>
        <v>3218976</v>
      </c>
    </row>
    <row r="28" spans="1:12" ht="16.5" x14ac:dyDescent="0.2">
      <c r="A28" s="131">
        <v>27</v>
      </c>
      <c r="B28" s="132" t="s">
        <v>68</v>
      </c>
      <c r="C28" s="132">
        <v>305</v>
      </c>
      <c r="D28" s="131" t="s">
        <v>116</v>
      </c>
      <c r="E28" s="133">
        <v>37.71</v>
      </c>
      <c r="F28" s="133">
        <v>405.90666899999997</v>
      </c>
      <c r="G28" s="133">
        <v>18.829999999999998</v>
      </c>
      <c r="H28" s="133">
        <v>24.86</v>
      </c>
      <c r="I28" s="124">
        <f t="shared" si="3"/>
        <v>449.59666899999996</v>
      </c>
      <c r="J28" s="124">
        <f t="shared" si="1"/>
        <v>494.55633590000002</v>
      </c>
      <c r="K28" s="124">
        <v>7250</v>
      </c>
      <c r="L28" s="124">
        <f t="shared" si="4"/>
        <v>3259576</v>
      </c>
    </row>
    <row r="29" spans="1:12" ht="16.5" x14ac:dyDescent="0.2">
      <c r="A29" s="131">
        <v>28</v>
      </c>
      <c r="B29" s="132" t="s">
        <v>68</v>
      </c>
      <c r="C29" s="132">
        <v>306</v>
      </c>
      <c r="D29" s="131" t="s">
        <v>116</v>
      </c>
      <c r="E29" s="133">
        <v>37.94</v>
      </c>
      <c r="F29" s="133">
        <v>408.38236599999993</v>
      </c>
      <c r="G29" s="133">
        <v>19.260000000000002</v>
      </c>
      <c r="H29" s="133">
        <v>23.68</v>
      </c>
      <c r="I29" s="124">
        <f t="shared" si="3"/>
        <v>451.32236599999993</v>
      </c>
      <c r="J29" s="124">
        <f t="shared" si="1"/>
        <v>496.45460259999999</v>
      </c>
      <c r="K29" s="124">
        <v>7250</v>
      </c>
      <c r="L29" s="124">
        <f t="shared" si="4"/>
        <v>3272087</v>
      </c>
    </row>
    <row r="30" spans="1:12" ht="16.5" x14ac:dyDescent="0.2">
      <c r="A30" s="131">
        <v>29</v>
      </c>
      <c r="B30" s="132" t="s">
        <v>68</v>
      </c>
      <c r="C30" s="132">
        <v>307</v>
      </c>
      <c r="D30" s="131" t="s">
        <v>116</v>
      </c>
      <c r="E30" s="133">
        <v>37.94</v>
      </c>
      <c r="F30" s="133">
        <v>408.38236599999993</v>
      </c>
      <c r="G30" s="133">
        <v>19.260000000000002</v>
      </c>
      <c r="H30" s="133">
        <v>15.39</v>
      </c>
      <c r="I30" s="124">
        <f t="shared" si="3"/>
        <v>443.03236599999991</v>
      </c>
      <c r="J30" s="124">
        <f t="shared" si="1"/>
        <v>487.33560259999996</v>
      </c>
      <c r="K30" s="124">
        <v>7250</v>
      </c>
      <c r="L30" s="124">
        <f t="shared" si="4"/>
        <v>3211985</v>
      </c>
    </row>
    <row r="31" spans="1:12" ht="16.5" x14ac:dyDescent="0.2">
      <c r="A31" s="131">
        <v>30</v>
      </c>
      <c r="B31" s="132" t="s">
        <v>68</v>
      </c>
      <c r="C31" s="132">
        <v>308</v>
      </c>
      <c r="D31" s="131" t="s">
        <v>116</v>
      </c>
      <c r="E31" s="133">
        <v>37.71</v>
      </c>
      <c r="F31" s="133">
        <v>405.90666899999997</v>
      </c>
      <c r="G31" s="133">
        <v>18.829999999999998</v>
      </c>
      <c r="H31" s="133">
        <v>24.86</v>
      </c>
      <c r="I31" s="124">
        <f t="shared" si="3"/>
        <v>449.59666899999996</v>
      </c>
      <c r="J31" s="124">
        <f t="shared" si="1"/>
        <v>494.55633590000002</v>
      </c>
      <c r="K31" s="124">
        <v>7250</v>
      </c>
      <c r="L31" s="124">
        <f t="shared" si="4"/>
        <v>3259576</v>
      </c>
    </row>
    <row r="32" spans="1:12" ht="16.5" x14ac:dyDescent="0.2">
      <c r="A32" s="131">
        <v>31</v>
      </c>
      <c r="B32" s="132" t="s">
        <v>68</v>
      </c>
      <c r="C32" s="132">
        <v>309</v>
      </c>
      <c r="D32" s="131" t="s">
        <v>116</v>
      </c>
      <c r="E32" s="133">
        <v>37.71</v>
      </c>
      <c r="F32" s="133">
        <v>405.90666899999997</v>
      </c>
      <c r="G32" s="133">
        <v>18.829999999999998</v>
      </c>
      <c r="H32" s="133">
        <v>20.45</v>
      </c>
      <c r="I32" s="124">
        <f t="shared" si="3"/>
        <v>445.18666899999994</v>
      </c>
      <c r="J32" s="124">
        <f t="shared" si="1"/>
        <v>489.70533589999997</v>
      </c>
      <c r="K32" s="124">
        <v>7250</v>
      </c>
      <c r="L32" s="124">
        <f t="shared" si="4"/>
        <v>3227603</v>
      </c>
    </row>
    <row r="33" spans="1:12" ht="16.5" x14ac:dyDescent="0.2">
      <c r="A33" s="131">
        <v>32</v>
      </c>
      <c r="B33" s="132" t="s">
        <v>68</v>
      </c>
      <c r="C33" s="132">
        <v>310</v>
      </c>
      <c r="D33" s="131" t="s">
        <v>116</v>
      </c>
      <c r="E33" s="133">
        <v>37.71</v>
      </c>
      <c r="F33" s="133">
        <v>405.90666899999997</v>
      </c>
      <c r="G33" s="133">
        <v>18.829999999999998</v>
      </c>
      <c r="H33" s="133">
        <v>20.45</v>
      </c>
      <c r="I33" s="124">
        <f t="shared" si="3"/>
        <v>445.18666899999994</v>
      </c>
      <c r="J33" s="124">
        <f t="shared" si="1"/>
        <v>489.70533589999997</v>
      </c>
      <c r="K33" s="124">
        <v>7250</v>
      </c>
      <c r="L33" s="124">
        <f t="shared" si="4"/>
        <v>3227603</v>
      </c>
    </row>
    <row r="34" spans="1:12" ht="16.5" x14ac:dyDescent="0.2">
      <c r="A34" s="131">
        <v>33</v>
      </c>
      <c r="B34" s="132" t="s">
        <v>68</v>
      </c>
      <c r="C34" s="132">
        <v>311</v>
      </c>
      <c r="D34" s="131" t="s">
        <v>116</v>
      </c>
      <c r="E34" s="133">
        <v>37.71</v>
      </c>
      <c r="F34" s="133">
        <v>405.90666899999997</v>
      </c>
      <c r="G34" s="133">
        <v>18.829999999999998</v>
      </c>
      <c r="H34" s="133">
        <v>24.86</v>
      </c>
      <c r="I34" s="124">
        <f t="shared" si="3"/>
        <v>449.59666899999996</v>
      </c>
      <c r="J34" s="124">
        <f t="shared" si="1"/>
        <v>494.55633590000002</v>
      </c>
      <c r="K34" s="124">
        <v>7250</v>
      </c>
      <c r="L34" s="124">
        <f t="shared" si="4"/>
        <v>3259576</v>
      </c>
    </row>
    <row r="35" spans="1:12" ht="16.5" x14ac:dyDescent="0.2">
      <c r="A35" s="131">
        <v>34</v>
      </c>
      <c r="B35" s="132" t="s">
        <v>68</v>
      </c>
      <c r="C35" s="132">
        <v>312</v>
      </c>
      <c r="D35" s="131" t="s">
        <v>116</v>
      </c>
      <c r="E35" s="133">
        <v>38.79</v>
      </c>
      <c r="F35" s="133">
        <v>417.53168099999999</v>
      </c>
      <c r="G35" s="133">
        <v>19.260000000000002</v>
      </c>
      <c r="H35" s="133">
        <v>15.39</v>
      </c>
      <c r="I35" s="124">
        <f t="shared" si="3"/>
        <v>452.18168099999997</v>
      </c>
      <c r="J35" s="124">
        <f t="shared" si="1"/>
        <v>497.39984909999998</v>
      </c>
      <c r="K35" s="124">
        <v>7250</v>
      </c>
      <c r="L35" s="124">
        <f t="shared" si="4"/>
        <v>3278317</v>
      </c>
    </row>
    <row r="36" spans="1:12" ht="16.5" x14ac:dyDescent="0.2">
      <c r="A36" s="131">
        <v>35</v>
      </c>
      <c r="B36" s="132" t="s">
        <v>69</v>
      </c>
      <c r="C36" s="132">
        <v>401</v>
      </c>
      <c r="D36" s="131" t="s">
        <v>116</v>
      </c>
      <c r="E36" s="133">
        <v>38.79</v>
      </c>
      <c r="F36" s="133">
        <v>417.53168099999999</v>
      </c>
      <c r="G36" s="133">
        <v>19.260000000000002</v>
      </c>
      <c r="H36" s="133">
        <v>23.68</v>
      </c>
      <c r="I36" s="124">
        <f t="shared" si="3"/>
        <v>460.47168099999999</v>
      </c>
      <c r="J36" s="124">
        <f t="shared" si="1"/>
        <v>506.51884910000001</v>
      </c>
      <c r="K36" s="124">
        <v>7250</v>
      </c>
      <c r="L36" s="124">
        <f t="shared" si="4"/>
        <v>3338420</v>
      </c>
    </row>
    <row r="37" spans="1:12" ht="16.5" x14ac:dyDescent="0.2">
      <c r="A37" s="131">
        <v>36</v>
      </c>
      <c r="B37" s="132" t="s">
        <v>69</v>
      </c>
      <c r="C37" s="132">
        <v>402</v>
      </c>
      <c r="D37" s="131" t="s">
        <v>116</v>
      </c>
      <c r="E37" s="133">
        <v>37.71</v>
      </c>
      <c r="F37" s="133">
        <v>405.90666899999997</v>
      </c>
      <c r="G37" s="133">
        <v>18.829999999999998</v>
      </c>
      <c r="H37" s="133">
        <v>23.68</v>
      </c>
      <c r="I37" s="124">
        <f t="shared" si="3"/>
        <v>448.41666899999996</v>
      </c>
      <c r="J37" s="124">
        <f t="shared" si="1"/>
        <v>493.25833590000002</v>
      </c>
      <c r="K37" s="124">
        <v>7250</v>
      </c>
      <c r="L37" s="124">
        <f t="shared" si="4"/>
        <v>3251021</v>
      </c>
    </row>
    <row r="38" spans="1:12" ht="16.5" x14ac:dyDescent="0.2">
      <c r="A38" s="131">
        <v>37</v>
      </c>
      <c r="B38" s="132" t="s">
        <v>69</v>
      </c>
      <c r="C38" s="132">
        <v>403</v>
      </c>
      <c r="D38" s="131" t="s">
        <v>116</v>
      </c>
      <c r="E38" s="133">
        <v>37.71</v>
      </c>
      <c r="F38" s="133">
        <v>405.90666899999997</v>
      </c>
      <c r="G38" s="133">
        <v>18.829999999999998</v>
      </c>
      <c r="H38" s="133">
        <v>19.260000000000002</v>
      </c>
      <c r="I38" s="124">
        <f t="shared" si="3"/>
        <v>443.99666899999994</v>
      </c>
      <c r="J38" s="124">
        <f t="shared" si="1"/>
        <v>488.3963359</v>
      </c>
      <c r="K38" s="124">
        <v>7250</v>
      </c>
      <c r="L38" s="124">
        <f t="shared" si="4"/>
        <v>3218976</v>
      </c>
    </row>
    <row r="39" spans="1:12" ht="16.5" x14ac:dyDescent="0.2">
      <c r="A39" s="131">
        <v>38</v>
      </c>
      <c r="B39" s="132" t="s">
        <v>69</v>
      </c>
      <c r="C39" s="132">
        <v>404</v>
      </c>
      <c r="D39" s="131" t="s">
        <v>116</v>
      </c>
      <c r="E39" s="133">
        <v>37.71</v>
      </c>
      <c r="F39" s="133">
        <v>405.90666899999997</v>
      </c>
      <c r="G39" s="133">
        <v>18.829999999999998</v>
      </c>
      <c r="H39" s="133">
        <v>19.260000000000002</v>
      </c>
      <c r="I39" s="124">
        <f t="shared" si="3"/>
        <v>443.99666899999994</v>
      </c>
      <c r="J39" s="124">
        <f t="shared" si="1"/>
        <v>488.3963359</v>
      </c>
      <c r="K39" s="124">
        <v>7250</v>
      </c>
      <c r="L39" s="124">
        <f t="shared" si="4"/>
        <v>3218976</v>
      </c>
    </row>
    <row r="40" spans="1:12" ht="16.5" x14ac:dyDescent="0.2">
      <c r="A40" s="131">
        <v>39</v>
      </c>
      <c r="B40" s="132" t="s">
        <v>69</v>
      </c>
      <c r="C40" s="132">
        <v>405</v>
      </c>
      <c r="D40" s="131" t="s">
        <v>116</v>
      </c>
      <c r="E40" s="133">
        <v>37.71</v>
      </c>
      <c r="F40" s="133">
        <v>405.90666899999997</v>
      </c>
      <c r="G40" s="133">
        <v>18.829999999999998</v>
      </c>
      <c r="H40" s="133">
        <v>24.86</v>
      </c>
      <c r="I40" s="124">
        <f t="shared" si="3"/>
        <v>449.59666899999996</v>
      </c>
      <c r="J40" s="124">
        <f t="shared" si="1"/>
        <v>494.55633590000002</v>
      </c>
      <c r="K40" s="124">
        <v>7250</v>
      </c>
      <c r="L40" s="124">
        <f t="shared" si="4"/>
        <v>3259576</v>
      </c>
    </row>
    <row r="41" spans="1:12" ht="16.5" x14ac:dyDescent="0.2">
      <c r="A41" s="131">
        <v>40</v>
      </c>
      <c r="B41" s="132" t="s">
        <v>69</v>
      </c>
      <c r="C41" s="132">
        <v>406</v>
      </c>
      <c r="D41" s="131" t="s">
        <v>116</v>
      </c>
      <c r="E41" s="133">
        <v>37.94</v>
      </c>
      <c r="F41" s="133">
        <v>408.38236599999993</v>
      </c>
      <c r="G41" s="133">
        <v>19.260000000000002</v>
      </c>
      <c r="H41" s="133">
        <v>23.68</v>
      </c>
      <c r="I41" s="124">
        <f t="shared" si="3"/>
        <v>451.32236599999993</v>
      </c>
      <c r="J41" s="124">
        <f t="shared" si="1"/>
        <v>496.45460259999999</v>
      </c>
      <c r="K41" s="124">
        <v>7250</v>
      </c>
      <c r="L41" s="124">
        <f t="shared" si="4"/>
        <v>3272087</v>
      </c>
    </row>
    <row r="42" spans="1:12" ht="16.5" x14ac:dyDescent="0.2">
      <c r="A42" s="131">
        <v>41</v>
      </c>
      <c r="B42" s="132" t="s">
        <v>69</v>
      </c>
      <c r="C42" s="132">
        <v>407</v>
      </c>
      <c r="D42" s="131" t="s">
        <v>116</v>
      </c>
      <c r="E42" s="133">
        <v>37.94</v>
      </c>
      <c r="F42" s="133">
        <v>408.38236599999993</v>
      </c>
      <c r="G42" s="133">
        <v>19.260000000000002</v>
      </c>
      <c r="H42" s="133">
        <v>15.39</v>
      </c>
      <c r="I42" s="124">
        <f t="shared" si="3"/>
        <v>443.03236599999991</v>
      </c>
      <c r="J42" s="124">
        <f t="shared" si="1"/>
        <v>487.33560259999996</v>
      </c>
      <c r="K42" s="124">
        <v>7250</v>
      </c>
      <c r="L42" s="124">
        <f t="shared" si="4"/>
        <v>3211985</v>
      </c>
    </row>
    <row r="43" spans="1:12" ht="16.5" x14ac:dyDescent="0.2">
      <c r="A43" s="131">
        <v>42</v>
      </c>
      <c r="B43" s="132" t="s">
        <v>69</v>
      </c>
      <c r="C43" s="132">
        <v>408</v>
      </c>
      <c r="D43" s="131" t="s">
        <v>116</v>
      </c>
      <c r="E43" s="133">
        <v>37.71</v>
      </c>
      <c r="F43" s="133">
        <v>405.90666899999997</v>
      </c>
      <c r="G43" s="133">
        <v>18.829999999999998</v>
      </c>
      <c r="H43" s="133">
        <v>24.86</v>
      </c>
      <c r="I43" s="124">
        <f t="shared" si="3"/>
        <v>449.59666899999996</v>
      </c>
      <c r="J43" s="124">
        <f t="shared" si="1"/>
        <v>494.55633590000002</v>
      </c>
      <c r="K43" s="124">
        <v>7250</v>
      </c>
      <c r="L43" s="124">
        <f t="shared" si="4"/>
        <v>3259576</v>
      </c>
    </row>
    <row r="44" spans="1:12" ht="16.5" x14ac:dyDescent="0.2">
      <c r="A44" s="131">
        <v>43</v>
      </c>
      <c r="B44" s="132" t="s">
        <v>69</v>
      </c>
      <c r="C44" s="132">
        <v>409</v>
      </c>
      <c r="D44" s="131" t="s">
        <v>116</v>
      </c>
      <c r="E44" s="133">
        <v>37.71</v>
      </c>
      <c r="F44" s="133">
        <v>405.90666899999997</v>
      </c>
      <c r="G44" s="133">
        <v>18.829999999999998</v>
      </c>
      <c r="H44" s="133">
        <v>20.45</v>
      </c>
      <c r="I44" s="124">
        <f t="shared" si="3"/>
        <v>445.18666899999994</v>
      </c>
      <c r="J44" s="124">
        <f t="shared" si="1"/>
        <v>489.70533589999997</v>
      </c>
      <c r="K44" s="124">
        <v>7250</v>
      </c>
      <c r="L44" s="124">
        <f t="shared" si="4"/>
        <v>3227603</v>
      </c>
    </row>
    <row r="45" spans="1:12" ht="16.5" x14ac:dyDescent="0.2">
      <c r="A45" s="131">
        <v>44</v>
      </c>
      <c r="B45" s="132" t="s">
        <v>69</v>
      </c>
      <c r="C45" s="132">
        <v>410</v>
      </c>
      <c r="D45" s="131" t="s">
        <v>116</v>
      </c>
      <c r="E45" s="133">
        <v>37.71</v>
      </c>
      <c r="F45" s="133">
        <v>405.90666899999997</v>
      </c>
      <c r="G45" s="133">
        <v>18.829999999999998</v>
      </c>
      <c r="H45" s="133">
        <v>20.45</v>
      </c>
      <c r="I45" s="124">
        <f t="shared" si="3"/>
        <v>445.18666899999994</v>
      </c>
      <c r="J45" s="124">
        <f t="shared" si="1"/>
        <v>489.70533589999997</v>
      </c>
      <c r="K45" s="124">
        <v>7250</v>
      </c>
      <c r="L45" s="124">
        <f t="shared" si="4"/>
        <v>3227603</v>
      </c>
    </row>
    <row r="46" spans="1:12" ht="16.5" x14ac:dyDescent="0.2">
      <c r="A46" s="131">
        <v>45</v>
      </c>
      <c r="B46" s="132" t="s">
        <v>69</v>
      </c>
      <c r="C46" s="132">
        <v>411</v>
      </c>
      <c r="D46" s="131" t="s">
        <v>116</v>
      </c>
      <c r="E46" s="133">
        <v>37.71</v>
      </c>
      <c r="F46" s="133">
        <v>405.90666899999997</v>
      </c>
      <c r="G46" s="133">
        <v>18.829999999999998</v>
      </c>
      <c r="H46" s="133">
        <v>24.86</v>
      </c>
      <c r="I46" s="124">
        <f t="shared" si="3"/>
        <v>449.59666899999996</v>
      </c>
      <c r="J46" s="124">
        <f t="shared" si="1"/>
        <v>494.55633590000002</v>
      </c>
      <c r="K46" s="124">
        <v>7250</v>
      </c>
      <c r="L46" s="124">
        <f t="shared" si="4"/>
        <v>3259576</v>
      </c>
    </row>
    <row r="47" spans="1:12" ht="16.5" x14ac:dyDescent="0.2">
      <c r="A47" s="131">
        <v>46</v>
      </c>
      <c r="B47" s="132" t="s">
        <v>69</v>
      </c>
      <c r="C47" s="132">
        <v>412</v>
      </c>
      <c r="D47" s="131" t="s">
        <v>116</v>
      </c>
      <c r="E47" s="133">
        <v>38.79</v>
      </c>
      <c r="F47" s="133">
        <v>417.53168099999999</v>
      </c>
      <c r="G47" s="133">
        <v>19.260000000000002</v>
      </c>
      <c r="H47" s="133">
        <v>15.39</v>
      </c>
      <c r="I47" s="124">
        <f t="shared" si="3"/>
        <v>452.18168099999997</v>
      </c>
      <c r="J47" s="124">
        <f t="shared" si="1"/>
        <v>497.39984909999998</v>
      </c>
      <c r="K47" s="124">
        <v>7250</v>
      </c>
      <c r="L47" s="124">
        <f t="shared" si="4"/>
        <v>3278317</v>
      </c>
    </row>
    <row r="48" spans="1:12" ht="16.5" x14ac:dyDescent="0.2">
      <c r="A48" s="131">
        <v>47</v>
      </c>
      <c r="B48" s="132" t="s">
        <v>70</v>
      </c>
      <c r="C48" s="132">
        <v>501</v>
      </c>
      <c r="D48" s="131" t="s">
        <v>116</v>
      </c>
      <c r="E48" s="133">
        <v>38.79</v>
      </c>
      <c r="F48" s="133">
        <v>417.53168099999999</v>
      </c>
      <c r="G48" s="133">
        <v>19.260000000000002</v>
      </c>
      <c r="H48" s="133">
        <v>23.68</v>
      </c>
      <c r="I48" s="124">
        <f t="shared" si="3"/>
        <v>460.47168099999999</v>
      </c>
      <c r="J48" s="124">
        <f t="shared" si="1"/>
        <v>506.51884910000001</v>
      </c>
      <c r="K48" s="124">
        <v>7250</v>
      </c>
      <c r="L48" s="124">
        <f t="shared" si="4"/>
        <v>3338420</v>
      </c>
    </row>
    <row r="49" spans="1:12" ht="16.5" x14ac:dyDescent="0.2">
      <c r="A49" s="131">
        <v>48</v>
      </c>
      <c r="B49" s="132" t="s">
        <v>70</v>
      </c>
      <c r="C49" s="132">
        <v>502</v>
      </c>
      <c r="D49" s="131" t="s">
        <v>116</v>
      </c>
      <c r="E49" s="133">
        <v>37.71</v>
      </c>
      <c r="F49" s="133">
        <v>405.90666899999997</v>
      </c>
      <c r="G49" s="133">
        <v>18.829999999999998</v>
      </c>
      <c r="H49" s="133">
        <v>23.68</v>
      </c>
      <c r="I49" s="124">
        <f t="shared" si="3"/>
        <v>448.41666899999996</v>
      </c>
      <c r="J49" s="124">
        <f t="shared" si="1"/>
        <v>493.25833590000002</v>
      </c>
      <c r="K49" s="124">
        <v>7250</v>
      </c>
      <c r="L49" s="124">
        <f t="shared" si="4"/>
        <v>3251021</v>
      </c>
    </row>
    <row r="50" spans="1:12" ht="16.5" x14ac:dyDescent="0.2">
      <c r="A50" s="131">
        <v>49</v>
      </c>
      <c r="B50" s="132" t="s">
        <v>70</v>
      </c>
      <c r="C50" s="132">
        <v>503</v>
      </c>
      <c r="D50" s="131" t="s">
        <v>116</v>
      </c>
      <c r="E50" s="133">
        <v>37.71</v>
      </c>
      <c r="F50" s="133">
        <v>405.90666899999997</v>
      </c>
      <c r="G50" s="133">
        <v>18.829999999999998</v>
      </c>
      <c r="H50" s="133">
        <v>19.260000000000002</v>
      </c>
      <c r="I50" s="124">
        <f t="shared" si="3"/>
        <v>443.99666899999994</v>
      </c>
      <c r="J50" s="124">
        <f t="shared" si="1"/>
        <v>488.3963359</v>
      </c>
      <c r="K50" s="124">
        <v>7250</v>
      </c>
      <c r="L50" s="124">
        <f t="shared" si="4"/>
        <v>3218976</v>
      </c>
    </row>
    <row r="51" spans="1:12" ht="16.5" x14ac:dyDescent="0.2">
      <c r="A51" s="131">
        <v>50</v>
      </c>
      <c r="B51" s="132" t="s">
        <v>70</v>
      </c>
      <c r="C51" s="132">
        <v>505</v>
      </c>
      <c r="D51" s="131" t="s">
        <v>116</v>
      </c>
      <c r="E51" s="133">
        <v>37.71</v>
      </c>
      <c r="F51" s="133">
        <v>405.90666899999997</v>
      </c>
      <c r="G51" s="133">
        <v>18.829999999999998</v>
      </c>
      <c r="H51" s="133">
        <v>24.86</v>
      </c>
      <c r="I51" s="124">
        <f t="shared" si="3"/>
        <v>449.59666899999996</v>
      </c>
      <c r="J51" s="124">
        <f t="shared" si="1"/>
        <v>494.55633590000002</v>
      </c>
      <c r="K51" s="124">
        <v>7250</v>
      </c>
      <c r="L51" s="124">
        <f t="shared" si="4"/>
        <v>3259576</v>
      </c>
    </row>
    <row r="52" spans="1:12" ht="16.5" x14ac:dyDescent="0.2">
      <c r="A52" s="131">
        <v>51</v>
      </c>
      <c r="B52" s="132" t="s">
        <v>70</v>
      </c>
      <c r="C52" s="132">
        <v>506</v>
      </c>
      <c r="D52" s="131" t="s">
        <v>116</v>
      </c>
      <c r="E52" s="133">
        <v>37.94</v>
      </c>
      <c r="F52" s="133">
        <v>408.38236599999993</v>
      </c>
      <c r="G52" s="133">
        <v>19.260000000000002</v>
      </c>
      <c r="H52" s="133">
        <v>23.68</v>
      </c>
      <c r="I52" s="124">
        <f t="shared" si="3"/>
        <v>451.32236599999993</v>
      </c>
      <c r="J52" s="124">
        <f t="shared" si="1"/>
        <v>496.45460259999999</v>
      </c>
      <c r="K52" s="124">
        <v>7250</v>
      </c>
      <c r="L52" s="124">
        <f t="shared" si="4"/>
        <v>3272087</v>
      </c>
    </row>
    <row r="53" spans="1:12" ht="16.5" x14ac:dyDescent="0.2">
      <c r="A53" s="131">
        <v>52</v>
      </c>
      <c r="B53" s="132" t="s">
        <v>70</v>
      </c>
      <c r="C53" s="132">
        <v>507</v>
      </c>
      <c r="D53" s="131" t="s">
        <v>116</v>
      </c>
      <c r="E53" s="133">
        <v>37.94</v>
      </c>
      <c r="F53" s="133">
        <v>408.38236599999993</v>
      </c>
      <c r="G53" s="133">
        <v>19.260000000000002</v>
      </c>
      <c r="H53" s="133">
        <v>15.39</v>
      </c>
      <c r="I53" s="124">
        <f t="shared" si="3"/>
        <v>443.03236599999991</v>
      </c>
      <c r="J53" s="124">
        <f t="shared" si="1"/>
        <v>487.33560259999996</v>
      </c>
      <c r="K53" s="124">
        <v>7250</v>
      </c>
      <c r="L53" s="124">
        <f t="shared" si="4"/>
        <v>3211985</v>
      </c>
    </row>
    <row r="54" spans="1:12" ht="16.5" x14ac:dyDescent="0.2">
      <c r="A54" s="131">
        <v>53</v>
      </c>
      <c r="B54" s="132" t="s">
        <v>70</v>
      </c>
      <c r="C54" s="132">
        <v>508</v>
      </c>
      <c r="D54" s="131" t="s">
        <v>116</v>
      </c>
      <c r="E54" s="133">
        <v>37.71</v>
      </c>
      <c r="F54" s="133">
        <v>405.90666899999997</v>
      </c>
      <c r="G54" s="133">
        <v>18.829999999999998</v>
      </c>
      <c r="H54" s="133">
        <v>24.86</v>
      </c>
      <c r="I54" s="124">
        <f t="shared" si="3"/>
        <v>449.59666899999996</v>
      </c>
      <c r="J54" s="124">
        <f t="shared" si="1"/>
        <v>494.55633590000002</v>
      </c>
      <c r="K54" s="124">
        <v>7250</v>
      </c>
      <c r="L54" s="124">
        <f t="shared" si="4"/>
        <v>3259576</v>
      </c>
    </row>
    <row r="55" spans="1:12" ht="16.5" x14ac:dyDescent="0.2">
      <c r="A55" s="131">
        <v>54</v>
      </c>
      <c r="B55" s="132" t="s">
        <v>70</v>
      </c>
      <c r="C55" s="132">
        <v>509</v>
      </c>
      <c r="D55" s="131" t="s">
        <v>116</v>
      </c>
      <c r="E55" s="133">
        <v>37.71</v>
      </c>
      <c r="F55" s="133">
        <v>405.90666899999997</v>
      </c>
      <c r="G55" s="133">
        <v>18.829999999999998</v>
      </c>
      <c r="H55" s="133">
        <v>20.45</v>
      </c>
      <c r="I55" s="124">
        <f t="shared" si="3"/>
        <v>445.18666899999994</v>
      </c>
      <c r="J55" s="124">
        <f t="shared" si="1"/>
        <v>489.70533589999997</v>
      </c>
      <c r="K55" s="124">
        <v>7250</v>
      </c>
      <c r="L55" s="124">
        <f t="shared" si="4"/>
        <v>3227603</v>
      </c>
    </row>
    <row r="56" spans="1:12" ht="16.5" x14ac:dyDescent="0.2">
      <c r="A56" s="131">
        <v>55</v>
      </c>
      <c r="B56" s="132" t="s">
        <v>70</v>
      </c>
      <c r="C56" s="132">
        <v>510</v>
      </c>
      <c r="D56" s="131" t="s">
        <v>116</v>
      </c>
      <c r="E56" s="133">
        <v>37.71</v>
      </c>
      <c r="F56" s="133">
        <v>405.90666899999997</v>
      </c>
      <c r="G56" s="133">
        <v>18.829999999999998</v>
      </c>
      <c r="H56" s="133">
        <v>20.45</v>
      </c>
      <c r="I56" s="124">
        <f t="shared" si="3"/>
        <v>445.18666899999994</v>
      </c>
      <c r="J56" s="124">
        <f t="shared" si="1"/>
        <v>489.70533589999997</v>
      </c>
      <c r="K56" s="124">
        <v>7250</v>
      </c>
      <c r="L56" s="124">
        <f t="shared" si="4"/>
        <v>3227603</v>
      </c>
    </row>
    <row r="57" spans="1:12" ht="16.5" x14ac:dyDescent="0.2">
      <c r="A57" s="131">
        <v>56</v>
      </c>
      <c r="B57" s="132" t="s">
        <v>70</v>
      </c>
      <c r="C57" s="132">
        <v>511</v>
      </c>
      <c r="D57" s="131" t="s">
        <v>116</v>
      </c>
      <c r="E57" s="133">
        <v>37.71</v>
      </c>
      <c r="F57" s="133">
        <v>405.90666899999997</v>
      </c>
      <c r="G57" s="133">
        <v>18.829999999999998</v>
      </c>
      <c r="H57" s="133">
        <v>24.86</v>
      </c>
      <c r="I57" s="124">
        <f t="shared" si="3"/>
        <v>449.59666899999996</v>
      </c>
      <c r="J57" s="124">
        <f t="shared" si="1"/>
        <v>494.55633590000002</v>
      </c>
      <c r="K57" s="124">
        <v>7250</v>
      </c>
      <c r="L57" s="124">
        <f t="shared" si="4"/>
        <v>3259576</v>
      </c>
    </row>
    <row r="58" spans="1:12" ht="16.5" x14ac:dyDescent="0.2">
      <c r="A58" s="131">
        <v>57</v>
      </c>
      <c r="B58" s="132" t="s">
        <v>70</v>
      </c>
      <c r="C58" s="132">
        <v>512</v>
      </c>
      <c r="D58" s="131" t="s">
        <v>116</v>
      </c>
      <c r="E58" s="133">
        <v>38.79</v>
      </c>
      <c r="F58" s="133">
        <v>417.53168099999999</v>
      </c>
      <c r="G58" s="133">
        <v>19.260000000000002</v>
      </c>
      <c r="H58" s="133">
        <v>15.39</v>
      </c>
      <c r="I58" s="124">
        <f t="shared" si="3"/>
        <v>452.18168099999997</v>
      </c>
      <c r="J58" s="124">
        <f t="shared" si="1"/>
        <v>497.39984909999998</v>
      </c>
      <c r="K58" s="124">
        <v>7250</v>
      </c>
      <c r="L58" s="124">
        <f t="shared" si="4"/>
        <v>3278317</v>
      </c>
    </row>
    <row r="59" spans="1:12" ht="16.5" x14ac:dyDescent="0.2">
      <c r="A59" s="131">
        <v>58</v>
      </c>
      <c r="B59" s="132" t="s">
        <v>71</v>
      </c>
      <c r="C59" s="132">
        <v>602</v>
      </c>
      <c r="D59" s="131" t="s">
        <v>116</v>
      </c>
      <c r="E59" s="133">
        <v>37.71</v>
      </c>
      <c r="F59" s="133">
        <v>405.90666899999997</v>
      </c>
      <c r="G59" s="133">
        <v>18.829999999999998</v>
      </c>
      <c r="H59" s="133">
        <v>23.68</v>
      </c>
      <c r="I59" s="124">
        <f t="shared" si="3"/>
        <v>448.41666899999996</v>
      </c>
      <c r="J59" s="124">
        <f t="shared" si="1"/>
        <v>493.25833590000002</v>
      </c>
      <c r="K59" s="124">
        <v>7250</v>
      </c>
      <c r="L59" s="124">
        <f t="shared" si="4"/>
        <v>3251021</v>
      </c>
    </row>
    <row r="60" spans="1:12" ht="16.5" x14ac:dyDescent="0.2">
      <c r="A60" s="131">
        <v>59</v>
      </c>
      <c r="B60" s="132" t="s">
        <v>71</v>
      </c>
      <c r="C60" s="132">
        <v>604</v>
      </c>
      <c r="D60" s="131" t="s">
        <v>116</v>
      </c>
      <c r="E60" s="133">
        <v>37.71</v>
      </c>
      <c r="F60" s="133">
        <v>405.90666899999997</v>
      </c>
      <c r="G60" s="133">
        <v>18.829999999999998</v>
      </c>
      <c r="H60" s="133">
        <v>19.260000000000002</v>
      </c>
      <c r="I60" s="124">
        <f t="shared" si="3"/>
        <v>443.99666899999994</v>
      </c>
      <c r="J60" s="124">
        <f t="shared" si="1"/>
        <v>488.3963359</v>
      </c>
      <c r="K60" s="124">
        <v>7250</v>
      </c>
      <c r="L60" s="124">
        <f t="shared" si="4"/>
        <v>3218976</v>
      </c>
    </row>
    <row r="61" spans="1:12" ht="16.5" x14ac:dyDescent="0.2">
      <c r="A61" s="131">
        <v>60</v>
      </c>
      <c r="B61" s="132" t="s">
        <v>71</v>
      </c>
      <c r="C61" s="132">
        <v>605</v>
      </c>
      <c r="D61" s="131" t="s">
        <v>116</v>
      </c>
      <c r="E61" s="133">
        <v>37.71</v>
      </c>
      <c r="F61" s="133">
        <v>405.90666899999997</v>
      </c>
      <c r="G61" s="133">
        <v>18.829999999999998</v>
      </c>
      <c r="H61" s="133">
        <v>24.86</v>
      </c>
      <c r="I61" s="124">
        <f t="shared" si="3"/>
        <v>449.59666899999996</v>
      </c>
      <c r="J61" s="124">
        <f t="shared" si="1"/>
        <v>494.55633590000002</v>
      </c>
      <c r="K61" s="124">
        <v>7250</v>
      </c>
      <c r="L61" s="124">
        <f t="shared" si="4"/>
        <v>3259576</v>
      </c>
    </row>
    <row r="62" spans="1:12" ht="16.5" x14ac:dyDescent="0.2">
      <c r="A62" s="131">
        <v>61</v>
      </c>
      <c r="B62" s="132" t="s">
        <v>71</v>
      </c>
      <c r="C62" s="132">
        <v>606</v>
      </c>
      <c r="D62" s="131" t="s">
        <v>116</v>
      </c>
      <c r="E62" s="133">
        <v>37.94</v>
      </c>
      <c r="F62" s="133">
        <v>408.38236599999993</v>
      </c>
      <c r="G62" s="133">
        <v>19.260000000000002</v>
      </c>
      <c r="H62" s="133">
        <v>23.68</v>
      </c>
      <c r="I62" s="124">
        <f t="shared" si="3"/>
        <v>451.32236599999993</v>
      </c>
      <c r="J62" s="124">
        <f t="shared" si="1"/>
        <v>496.45460259999999</v>
      </c>
      <c r="K62" s="124">
        <v>7250</v>
      </c>
      <c r="L62" s="124">
        <f t="shared" si="4"/>
        <v>3272087</v>
      </c>
    </row>
    <row r="63" spans="1:12" ht="16.5" x14ac:dyDescent="0.2">
      <c r="A63" s="131">
        <v>62</v>
      </c>
      <c r="B63" s="132" t="s">
        <v>71</v>
      </c>
      <c r="C63" s="132">
        <v>607</v>
      </c>
      <c r="D63" s="131" t="s">
        <v>116</v>
      </c>
      <c r="E63" s="133">
        <v>37.94</v>
      </c>
      <c r="F63" s="133">
        <v>408.38236599999993</v>
      </c>
      <c r="G63" s="133">
        <v>19.260000000000002</v>
      </c>
      <c r="H63" s="133">
        <v>15.39</v>
      </c>
      <c r="I63" s="124">
        <f t="shared" si="3"/>
        <v>443.03236599999991</v>
      </c>
      <c r="J63" s="124">
        <f t="shared" si="1"/>
        <v>487.33560259999996</v>
      </c>
      <c r="K63" s="124">
        <v>7250</v>
      </c>
      <c r="L63" s="124">
        <f t="shared" si="4"/>
        <v>3211985</v>
      </c>
    </row>
    <row r="64" spans="1:12" ht="16.5" x14ac:dyDescent="0.2">
      <c r="A64" s="131">
        <v>63</v>
      </c>
      <c r="B64" s="132" t="s">
        <v>71</v>
      </c>
      <c r="C64" s="132">
        <v>608</v>
      </c>
      <c r="D64" s="131" t="s">
        <v>116</v>
      </c>
      <c r="E64" s="133">
        <v>37.71</v>
      </c>
      <c r="F64" s="133">
        <v>405.90666899999997</v>
      </c>
      <c r="G64" s="133">
        <v>18.829999999999998</v>
      </c>
      <c r="H64" s="133">
        <v>24.86</v>
      </c>
      <c r="I64" s="124">
        <f t="shared" si="3"/>
        <v>449.59666899999996</v>
      </c>
      <c r="J64" s="124">
        <f t="shared" si="1"/>
        <v>494.55633590000002</v>
      </c>
      <c r="K64" s="124">
        <v>7250</v>
      </c>
      <c r="L64" s="124">
        <f t="shared" si="4"/>
        <v>3259576</v>
      </c>
    </row>
    <row r="65" spans="1:12" ht="16.5" x14ac:dyDescent="0.2">
      <c r="A65" s="131">
        <v>64</v>
      </c>
      <c r="B65" s="132" t="s">
        <v>71</v>
      </c>
      <c r="C65" s="132">
        <v>609</v>
      </c>
      <c r="D65" s="131" t="s">
        <v>116</v>
      </c>
      <c r="E65" s="133">
        <v>37.71</v>
      </c>
      <c r="F65" s="133">
        <v>405.90666899999997</v>
      </c>
      <c r="G65" s="133">
        <v>18.829999999999998</v>
      </c>
      <c r="H65" s="133">
        <v>20.45</v>
      </c>
      <c r="I65" s="124">
        <f t="shared" si="3"/>
        <v>445.18666899999994</v>
      </c>
      <c r="J65" s="124">
        <f t="shared" si="1"/>
        <v>489.70533589999997</v>
      </c>
      <c r="K65" s="124">
        <v>7250</v>
      </c>
      <c r="L65" s="124">
        <f t="shared" si="4"/>
        <v>3227603</v>
      </c>
    </row>
    <row r="66" spans="1:12" ht="16.5" x14ac:dyDescent="0.2">
      <c r="A66" s="131">
        <v>65</v>
      </c>
      <c r="B66" s="132" t="s">
        <v>71</v>
      </c>
      <c r="C66" s="132">
        <v>610</v>
      </c>
      <c r="D66" s="131" t="s">
        <v>116</v>
      </c>
      <c r="E66" s="133">
        <v>37.71</v>
      </c>
      <c r="F66" s="133">
        <v>405.90666899999997</v>
      </c>
      <c r="G66" s="133">
        <v>18.829999999999998</v>
      </c>
      <c r="H66" s="133">
        <v>20.45</v>
      </c>
      <c r="I66" s="124">
        <f t="shared" si="3"/>
        <v>445.18666899999994</v>
      </c>
      <c r="J66" s="124">
        <f t="shared" ref="J66:J129" si="5">I66*1.1</f>
        <v>489.70533589999997</v>
      </c>
      <c r="K66" s="124">
        <v>7250</v>
      </c>
      <c r="L66" s="124">
        <f t="shared" si="4"/>
        <v>3227603</v>
      </c>
    </row>
    <row r="67" spans="1:12" ht="16.5" x14ac:dyDescent="0.2">
      <c r="A67" s="131">
        <v>66</v>
      </c>
      <c r="B67" s="132" t="s">
        <v>71</v>
      </c>
      <c r="C67" s="132">
        <v>611</v>
      </c>
      <c r="D67" s="131" t="s">
        <v>116</v>
      </c>
      <c r="E67" s="133">
        <v>37.71</v>
      </c>
      <c r="F67" s="133">
        <v>405.90666899999997</v>
      </c>
      <c r="G67" s="133">
        <v>18.829999999999998</v>
      </c>
      <c r="H67" s="133">
        <v>24.86</v>
      </c>
      <c r="I67" s="124">
        <f t="shared" ref="I67:I130" si="6">F67+G67+H67</f>
        <v>449.59666899999996</v>
      </c>
      <c r="J67" s="124">
        <f t="shared" si="5"/>
        <v>494.55633590000002</v>
      </c>
      <c r="K67" s="124">
        <v>7250</v>
      </c>
      <c r="L67" s="124">
        <f t="shared" ref="L67:L130" si="7">ROUND(K67*I67,0)</f>
        <v>3259576</v>
      </c>
    </row>
    <row r="68" spans="1:12" ht="16.5" x14ac:dyDescent="0.2">
      <c r="A68" s="131">
        <v>67</v>
      </c>
      <c r="B68" s="132" t="s">
        <v>71</v>
      </c>
      <c r="C68" s="132">
        <v>612</v>
      </c>
      <c r="D68" s="131" t="s">
        <v>116</v>
      </c>
      <c r="E68" s="133">
        <v>38.79</v>
      </c>
      <c r="F68" s="133">
        <v>417.53168099999999</v>
      </c>
      <c r="G68" s="133">
        <v>19.260000000000002</v>
      </c>
      <c r="H68" s="133">
        <v>15.39</v>
      </c>
      <c r="I68" s="124">
        <f t="shared" si="6"/>
        <v>452.18168099999997</v>
      </c>
      <c r="J68" s="124">
        <f t="shared" si="5"/>
        <v>497.39984909999998</v>
      </c>
      <c r="K68" s="124">
        <v>7250</v>
      </c>
      <c r="L68" s="124">
        <f t="shared" si="7"/>
        <v>3278317</v>
      </c>
    </row>
    <row r="69" spans="1:12" ht="16.5" x14ac:dyDescent="0.2">
      <c r="A69" s="131">
        <v>68</v>
      </c>
      <c r="B69" s="132" t="s">
        <v>72</v>
      </c>
      <c r="C69" s="132">
        <v>701</v>
      </c>
      <c r="D69" s="131" t="s">
        <v>116</v>
      </c>
      <c r="E69" s="133">
        <v>38.79</v>
      </c>
      <c r="F69" s="133">
        <v>417.53168099999999</v>
      </c>
      <c r="G69" s="133">
        <v>19.260000000000002</v>
      </c>
      <c r="H69" s="133">
        <v>23.68</v>
      </c>
      <c r="I69" s="124">
        <f t="shared" si="6"/>
        <v>460.47168099999999</v>
      </c>
      <c r="J69" s="124">
        <f t="shared" si="5"/>
        <v>506.51884910000001</v>
      </c>
      <c r="K69" s="124">
        <v>7250</v>
      </c>
      <c r="L69" s="124">
        <f t="shared" si="7"/>
        <v>3338420</v>
      </c>
    </row>
    <row r="70" spans="1:12" ht="16.5" x14ac:dyDescent="0.2">
      <c r="A70" s="131">
        <v>69</v>
      </c>
      <c r="B70" s="132" t="s">
        <v>72</v>
      </c>
      <c r="C70" s="132">
        <v>702</v>
      </c>
      <c r="D70" s="131" t="s">
        <v>116</v>
      </c>
      <c r="E70" s="133">
        <v>37.71</v>
      </c>
      <c r="F70" s="133">
        <v>405.90666899999997</v>
      </c>
      <c r="G70" s="133">
        <v>18.829999999999998</v>
      </c>
      <c r="H70" s="133">
        <v>23.68</v>
      </c>
      <c r="I70" s="124">
        <f t="shared" si="6"/>
        <v>448.41666899999996</v>
      </c>
      <c r="J70" s="124">
        <f t="shared" si="5"/>
        <v>493.25833590000002</v>
      </c>
      <c r="K70" s="124">
        <v>7250</v>
      </c>
      <c r="L70" s="124">
        <f t="shared" si="7"/>
        <v>3251021</v>
      </c>
    </row>
    <row r="71" spans="1:12" ht="16.5" x14ac:dyDescent="0.2">
      <c r="A71" s="131">
        <v>70</v>
      </c>
      <c r="B71" s="132" t="s">
        <v>72</v>
      </c>
      <c r="C71" s="132">
        <v>705</v>
      </c>
      <c r="D71" s="131" t="s">
        <v>116</v>
      </c>
      <c r="E71" s="133">
        <v>37.71</v>
      </c>
      <c r="F71" s="133">
        <v>405.90666899999997</v>
      </c>
      <c r="G71" s="133">
        <v>18.829999999999998</v>
      </c>
      <c r="H71" s="133">
        <v>24.86</v>
      </c>
      <c r="I71" s="124">
        <f t="shared" si="6"/>
        <v>449.59666899999996</v>
      </c>
      <c r="J71" s="124">
        <f t="shared" si="5"/>
        <v>494.55633590000002</v>
      </c>
      <c r="K71" s="124">
        <v>7250</v>
      </c>
      <c r="L71" s="124">
        <f t="shared" si="7"/>
        <v>3259576</v>
      </c>
    </row>
    <row r="72" spans="1:12" ht="16.5" x14ac:dyDescent="0.2">
      <c r="A72" s="131">
        <v>71</v>
      </c>
      <c r="B72" s="132" t="s">
        <v>72</v>
      </c>
      <c r="C72" s="132">
        <v>706</v>
      </c>
      <c r="D72" s="131" t="s">
        <v>116</v>
      </c>
      <c r="E72" s="133">
        <v>37.94</v>
      </c>
      <c r="F72" s="133">
        <v>408.38236599999993</v>
      </c>
      <c r="G72" s="133">
        <v>19.260000000000002</v>
      </c>
      <c r="H72" s="133">
        <v>23.68</v>
      </c>
      <c r="I72" s="124">
        <f t="shared" si="6"/>
        <v>451.32236599999993</v>
      </c>
      <c r="J72" s="124">
        <f t="shared" si="5"/>
        <v>496.45460259999999</v>
      </c>
      <c r="K72" s="124">
        <v>7250</v>
      </c>
      <c r="L72" s="124">
        <f t="shared" si="7"/>
        <v>3272087</v>
      </c>
    </row>
    <row r="73" spans="1:12" ht="16.5" x14ac:dyDescent="0.2">
      <c r="A73" s="131">
        <v>72</v>
      </c>
      <c r="B73" s="132" t="s">
        <v>72</v>
      </c>
      <c r="C73" s="132">
        <v>708</v>
      </c>
      <c r="D73" s="131" t="s">
        <v>116</v>
      </c>
      <c r="E73" s="133">
        <v>37.71</v>
      </c>
      <c r="F73" s="133">
        <v>405.90666899999997</v>
      </c>
      <c r="G73" s="133">
        <v>18.829999999999998</v>
      </c>
      <c r="H73" s="133">
        <v>24.86</v>
      </c>
      <c r="I73" s="124">
        <f t="shared" si="6"/>
        <v>449.59666899999996</v>
      </c>
      <c r="J73" s="124">
        <f t="shared" si="5"/>
        <v>494.55633590000002</v>
      </c>
      <c r="K73" s="124">
        <v>7250</v>
      </c>
      <c r="L73" s="124">
        <f t="shared" si="7"/>
        <v>3259576</v>
      </c>
    </row>
    <row r="74" spans="1:12" ht="16.5" x14ac:dyDescent="0.2">
      <c r="A74" s="131">
        <v>73</v>
      </c>
      <c r="B74" s="132" t="s">
        <v>72</v>
      </c>
      <c r="C74" s="132">
        <v>709</v>
      </c>
      <c r="D74" s="131" t="s">
        <v>116</v>
      </c>
      <c r="E74" s="133">
        <v>37.71</v>
      </c>
      <c r="F74" s="133">
        <v>405.90666899999997</v>
      </c>
      <c r="G74" s="133">
        <v>18.829999999999998</v>
      </c>
      <c r="H74" s="133">
        <v>20.45</v>
      </c>
      <c r="I74" s="124">
        <f t="shared" si="6"/>
        <v>445.18666899999994</v>
      </c>
      <c r="J74" s="124">
        <f t="shared" si="5"/>
        <v>489.70533589999997</v>
      </c>
      <c r="K74" s="124">
        <v>7250</v>
      </c>
      <c r="L74" s="124">
        <f t="shared" si="7"/>
        <v>3227603</v>
      </c>
    </row>
    <row r="75" spans="1:12" ht="16.5" x14ac:dyDescent="0.2">
      <c r="A75" s="131">
        <v>74</v>
      </c>
      <c r="B75" s="132" t="s">
        <v>72</v>
      </c>
      <c r="C75" s="132">
        <v>710</v>
      </c>
      <c r="D75" s="131" t="s">
        <v>116</v>
      </c>
      <c r="E75" s="133">
        <v>37.71</v>
      </c>
      <c r="F75" s="133">
        <v>405.90666899999997</v>
      </c>
      <c r="G75" s="133">
        <v>18.829999999999998</v>
      </c>
      <c r="H75" s="133">
        <v>20.45</v>
      </c>
      <c r="I75" s="124">
        <f t="shared" si="6"/>
        <v>445.18666899999994</v>
      </c>
      <c r="J75" s="124">
        <f t="shared" si="5"/>
        <v>489.70533589999997</v>
      </c>
      <c r="K75" s="124">
        <v>7250</v>
      </c>
      <c r="L75" s="124">
        <f t="shared" si="7"/>
        <v>3227603</v>
      </c>
    </row>
    <row r="76" spans="1:12" ht="16.5" x14ac:dyDescent="0.2">
      <c r="A76" s="131">
        <v>75</v>
      </c>
      <c r="B76" s="132" t="s">
        <v>72</v>
      </c>
      <c r="C76" s="132">
        <v>711</v>
      </c>
      <c r="D76" s="131" t="s">
        <v>116</v>
      </c>
      <c r="E76" s="133">
        <v>37.71</v>
      </c>
      <c r="F76" s="133">
        <v>405.90666899999997</v>
      </c>
      <c r="G76" s="133">
        <v>18.829999999999998</v>
      </c>
      <c r="H76" s="133">
        <v>24.86</v>
      </c>
      <c r="I76" s="124">
        <f t="shared" si="6"/>
        <v>449.59666899999996</v>
      </c>
      <c r="J76" s="124">
        <f t="shared" si="5"/>
        <v>494.55633590000002</v>
      </c>
      <c r="K76" s="124">
        <v>7250</v>
      </c>
      <c r="L76" s="124">
        <f t="shared" si="7"/>
        <v>3259576</v>
      </c>
    </row>
    <row r="77" spans="1:12" ht="16.5" x14ac:dyDescent="0.2">
      <c r="A77" s="131">
        <v>76</v>
      </c>
      <c r="B77" s="132" t="s">
        <v>72</v>
      </c>
      <c r="C77" s="132">
        <v>712</v>
      </c>
      <c r="D77" s="131" t="s">
        <v>116</v>
      </c>
      <c r="E77" s="133">
        <v>38.79</v>
      </c>
      <c r="F77" s="133">
        <v>417.53168099999999</v>
      </c>
      <c r="G77" s="133">
        <v>19.260000000000002</v>
      </c>
      <c r="H77" s="133">
        <v>15.39</v>
      </c>
      <c r="I77" s="124">
        <f t="shared" si="6"/>
        <v>452.18168099999997</v>
      </c>
      <c r="J77" s="124">
        <f t="shared" si="5"/>
        <v>497.39984909999998</v>
      </c>
      <c r="K77" s="124">
        <v>7250</v>
      </c>
      <c r="L77" s="124">
        <f t="shared" si="7"/>
        <v>3278317</v>
      </c>
    </row>
    <row r="78" spans="1:12" ht="16.5" x14ac:dyDescent="0.2">
      <c r="A78" s="131">
        <v>77</v>
      </c>
      <c r="B78" s="132" t="s">
        <v>73</v>
      </c>
      <c r="C78" s="132">
        <v>801</v>
      </c>
      <c r="D78" s="131" t="s">
        <v>116</v>
      </c>
      <c r="E78" s="133">
        <v>38.79</v>
      </c>
      <c r="F78" s="133">
        <v>417.53168099999999</v>
      </c>
      <c r="G78" s="133">
        <v>19.260000000000002</v>
      </c>
      <c r="H78" s="133">
        <v>23.68</v>
      </c>
      <c r="I78" s="124">
        <f t="shared" si="6"/>
        <v>460.47168099999999</v>
      </c>
      <c r="J78" s="124">
        <f t="shared" si="5"/>
        <v>506.51884910000001</v>
      </c>
      <c r="K78" s="124">
        <v>7250</v>
      </c>
      <c r="L78" s="124">
        <f t="shared" si="7"/>
        <v>3338420</v>
      </c>
    </row>
    <row r="79" spans="1:12" ht="16.5" x14ac:dyDescent="0.2">
      <c r="A79" s="131">
        <v>78</v>
      </c>
      <c r="B79" s="132" t="s">
        <v>73</v>
      </c>
      <c r="C79" s="132">
        <v>802</v>
      </c>
      <c r="D79" s="131" t="s">
        <v>116</v>
      </c>
      <c r="E79" s="133">
        <v>37.71</v>
      </c>
      <c r="F79" s="133">
        <v>405.90666899999997</v>
      </c>
      <c r="G79" s="133">
        <v>18.829999999999998</v>
      </c>
      <c r="H79" s="133">
        <v>23.68</v>
      </c>
      <c r="I79" s="124">
        <f t="shared" si="6"/>
        <v>448.41666899999996</v>
      </c>
      <c r="J79" s="124">
        <f t="shared" si="5"/>
        <v>493.25833590000002</v>
      </c>
      <c r="K79" s="124">
        <v>7250</v>
      </c>
      <c r="L79" s="124">
        <f t="shared" si="7"/>
        <v>3251021</v>
      </c>
    </row>
    <row r="80" spans="1:12" ht="16.5" x14ac:dyDescent="0.2">
      <c r="A80" s="131">
        <v>79</v>
      </c>
      <c r="B80" s="132" t="s">
        <v>73</v>
      </c>
      <c r="C80" s="132">
        <v>804</v>
      </c>
      <c r="D80" s="131" t="s">
        <v>116</v>
      </c>
      <c r="E80" s="133">
        <v>37.71</v>
      </c>
      <c r="F80" s="133">
        <v>405.90666899999997</v>
      </c>
      <c r="G80" s="133">
        <v>18.829999999999998</v>
      </c>
      <c r="H80" s="133">
        <v>19.260000000000002</v>
      </c>
      <c r="I80" s="124">
        <f t="shared" si="6"/>
        <v>443.99666899999994</v>
      </c>
      <c r="J80" s="124">
        <f t="shared" si="5"/>
        <v>488.3963359</v>
      </c>
      <c r="K80" s="124">
        <v>7250</v>
      </c>
      <c r="L80" s="124">
        <f t="shared" si="7"/>
        <v>3218976</v>
      </c>
    </row>
    <row r="81" spans="1:12" ht="16.5" x14ac:dyDescent="0.2">
      <c r="A81" s="131">
        <v>80</v>
      </c>
      <c r="B81" s="132" t="s">
        <v>73</v>
      </c>
      <c r="C81" s="132">
        <v>805</v>
      </c>
      <c r="D81" s="131" t="s">
        <v>116</v>
      </c>
      <c r="E81" s="133">
        <v>37.71</v>
      </c>
      <c r="F81" s="133">
        <v>405.90666899999997</v>
      </c>
      <c r="G81" s="133">
        <v>18.829999999999998</v>
      </c>
      <c r="H81" s="133">
        <v>23.68</v>
      </c>
      <c r="I81" s="124">
        <f t="shared" si="6"/>
        <v>448.41666899999996</v>
      </c>
      <c r="J81" s="124">
        <f t="shared" si="5"/>
        <v>493.25833590000002</v>
      </c>
      <c r="K81" s="124">
        <v>7250</v>
      </c>
      <c r="L81" s="124">
        <f t="shared" si="7"/>
        <v>3251021</v>
      </c>
    </row>
    <row r="82" spans="1:12" ht="16.5" x14ac:dyDescent="0.2">
      <c r="A82" s="131">
        <v>81</v>
      </c>
      <c r="B82" s="132" t="s">
        <v>73</v>
      </c>
      <c r="C82" s="132">
        <v>807</v>
      </c>
      <c r="D82" s="131" t="s">
        <v>116</v>
      </c>
      <c r="E82" s="133">
        <v>37.94</v>
      </c>
      <c r="F82" s="133">
        <v>408.38236599999993</v>
      </c>
      <c r="G82" s="133">
        <v>19.260000000000002</v>
      </c>
      <c r="H82" s="133">
        <v>15.39</v>
      </c>
      <c r="I82" s="124">
        <f t="shared" si="6"/>
        <v>443.03236599999991</v>
      </c>
      <c r="J82" s="124">
        <f t="shared" si="5"/>
        <v>487.33560259999996</v>
      </c>
      <c r="K82" s="124">
        <v>7250</v>
      </c>
      <c r="L82" s="124">
        <f t="shared" si="7"/>
        <v>3211985</v>
      </c>
    </row>
    <row r="83" spans="1:12" ht="16.5" x14ac:dyDescent="0.2">
      <c r="A83" s="131">
        <v>82</v>
      </c>
      <c r="B83" s="132" t="s">
        <v>73</v>
      </c>
      <c r="C83" s="132">
        <v>808</v>
      </c>
      <c r="D83" s="131" t="s">
        <v>116</v>
      </c>
      <c r="E83" s="133">
        <v>37.71</v>
      </c>
      <c r="F83" s="133">
        <v>405.90666899999997</v>
      </c>
      <c r="G83" s="133">
        <v>18.829999999999998</v>
      </c>
      <c r="H83" s="133">
        <v>23.68</v>
      </c>
      <c r="I83" s="124">
        <f t="shared" si="6"/>
        <v>448.41666899999996</v>
      </c>
      <c r="J83" s="124">
        <f t="shared" si="5"/>
        <v>493.25833590000002</v>
      </c>
      <c r="K83" s="124">
        <v>7250</v>
      </c>
      <c r="L83" s="124">
        <f t="shared" si="7"/>
        <v>3251021</v>
      </c>
    </row>
    <row r="84" spans="1:12" ht="16.5" x14ac:dyDescent="0.2">
      <c r="A84" s="131">
        <v>83</v>
      </c>
      <c r="B84" s="132" t="s">
        <v>73</v>
      </c>
      <c r="C84" s="132">
        <v>809</v>
      </c>
      <c r="D84" s="131" t="s">
        <v>116</v>
      </c>
      <c r="E84" s="133">
        <v>37.71</v>
      </c>
      <c r="F84" s="133">
        <v>405.90666899999997</v>
      </c>
      <c r="G84" s="133">
        <v>18.829999999999998</v>
      </c>
      <c r="H84" s="133">
        <v>20.45</v>
      </c>
      <c r="I84" s="124">
        <f t="shared" si="6"/>
        <v>445.18666899999994</v>
      </c>
      <c r="J84" s="124">
        <f t="shared" si="5"/>
        <v>489.70533589999997</v>
      </c>
      <c r="K84" s="124">
        <v>7250</v>
      </c>
      <c r="L84" s="124">
        <f t="shared" si="7"/>
        <v>3227603</v>
      </c>
    </row>
    <row r="85" spans="1:12" ht="16.5" x14ac:dyDescent="0.2">
      <c r="A85" s="131">
        <v>84</v>
      </c>
      <c r="B85" s="132" t="s">
        <v>73</v>
      </c>
      <c r="C85" s="132">
        <v>810</v>
      </c>
      <c r="D85" s="131" t="s">
        <v>116</v>
      </c>
      <c r="E85" s="133">
        <v>37.71</v>
      </c>
      <c r="F85" s="133">
        <v>405.90666899999997</v>
      </c>
      <c r="G85" s="133">
        <v>18.829999999999998</v>
      </c>
      <c r="H85" s="133">
        <v>20.45</v>
      </c>
      <c r="I85" s="124">
        <f t="shared" si="6"/>
        <v>445.18666899999994</v>
      </c>
      <c r="J85" s="124">
        <f t="shared" si="5"/>
        <v>489.70533589999997</v>
      </c>
      <c r="K85" s="124">
        <v>7250</v>
      </c>
      <c r="L85" s="124">
        <f t="shared" si="7"/>
        <v>3227603</v>
      </c>
    </row>
    <row r="86" spans="1:12" ht="16.5" x14ac:dyDescent="0.2">
      <c r="A86" s="131">
        <v>85</v>
      </c>
      <c r="B86" s="132" t="s">
        <v>73</v>
      </c>
      <c r="C86" s="132">
        <v>811</v>
      </c>
      <c r="D86" s="131" t="s">
        <v>116</v>
      </c>
      <c r="E86" s="133">
        <v>37.71</v>
      </c>
      <c r="F86" s="133">
        <v>405.90666899999997</v>
      </c>
      <c r="G86" s="133">
        <v>18.829999999999998</v>
      </c>
      <c r="H86" s="133">
        <v>23.68</v>
      </c>
      <c r="I86" s="124">
        <f t="shared" si="6"/>
        <v>448.41666899999996</v>
      </c>
      <c r="J86" s="124">
        <f t="shared" si="5"/>
        <v>493.25833590000002</v>
      </c>
      <c r="K86" s="124">
        <v>7250</v>
      </c>
      <c r="L86" s="124">
        <f t="shared" si="7"/>
        <v>3251021</v>
      </c>
    </row>
    <row r="87" spans="1:12" ht="16.5" x14ac:dyDescent="0.2">
      <c r="A87" s="131">
        <v>86</v>
      </c>
      <c r="B87" s="132" t="s">
        <v>73</v>
      </c>
      <c r="C87" s="132">
        <v>812</v>
      </c>
      <c r="D87" s="131" t="s">
        <v>116</v>
      </c>
      <c r="E87" s="133">
        <v>38.79</v>
      </c>
      <c r="F87" s="133">
        <v>417.53168099999999</v>
      </c>
      <c r="G87" s="133">
        <v>19.260000000000002</v>
      </c>
      <c r="H87" s="133">
        <v>15.39</v>
      </c>
      <c r="I87" s="124">
        <f t="shared" si="6"/>
        <v>452.18168099999997</v>
      </c>
      <c r="J87" s="124">
        <f t="shared" si="5"/>
        <v>497.39984909999998</v>
      </c>
      <c r="K87" s="124">
        <v>7250</v>
      </c>
      <c r="L87" s="124">
        <f t="shared" si="7"/>
        <v>3278317</v>
      </c>
    </row>
    <row r="88" spans="1:12" ht="16.5" x14ac:dyDescent="0.2">
      <c r="A88" s="131">
        <v>87</v>
      </c>
      <c r="B88" s="132" t="s">
        <v>74</v>
      </c>
      <c r="C88" s="132">
        <v>901</v>
      </c>
      <c r="D88" s="131" t="s">
        <v>116</v>
      </c>
      <c r="E88" s="133">
        <v>38.79</v>
      </c>
      <c r="F88" s="133">
        <v>417.53168099999999</v>
      </c>
      <c r="G88" s="133">
        <v>19.260000000000002</v>
      </c>
      <c r="H88" s="133">
        <v>23.68</v>
      </c>
      <c r="I88" s="124">
        <f t="shared" si="6"/>
        <v>460.47168099999999</v>
      </c>
      <c r="J88" s="124">
        <f t="shared" si="5"/>
        <v>506.51884910000001</v>
      </c>
      <c r="K88" s="124">
        <v>7250</v>
      </c>
      <c r="L88" s="124">
        <f t="shared" si="7"/>
        <v>3338420</v>
      </c>
    </row>
    <row r="89" spans="1:12" ht="16.5" x14ac:dyDescent="0.2">
      <c r="A89" s="131">
        <v>88</v>
      </c>
      <c r="B89" s="132" t="s">
        <v>74</v>
      </c>
      <c r="C89" s="132">
        <v>902</v>
      </c>
      <c r="D89" s="131" t="s">
        <v>116</v>
      </c>
      <c r="E89" s="133">
        <v>37.71</v>
      </c>
      <c r="F89" s="133">
        <v>405.90666899999997</v>
      </c>
      <c r="G89" s="133">
        <v>18.829999999999998</v>
      </c>
      <c r="H89" s="133">
        <v>23.68</v>
      </c>
      <c r="I89" s="124">
        <f t="shared" si="6"/>
        <v>448.41666899999996</v>
      </c>
      <c r="J89" s="124">
        <f t="shared" si="5"/>
        <v>493.25833590000002</v>
      </c>
      <c r="K89" s="124">
        <v>7250</v>
      </c>
      <c r="L89" s="124">
        <f t="shared" si="7"/>
        <v>3251021</v>
      </c>
    </row>
    <row r="90" spans="1:12" ht="16.5" x14ac:dyDescent="0.2">
      <c r="A90" s="131">
        <v>89</v>
      </c>
      <c r="B90" s="132" t="s">
        <v>74</v>
      </c>
      <c r="C90" s="132">
        <v>903</v>
      </c>
      <c r="D90" s="131" t="s">
        <v>116</v>
      </c>
      <c r="E90" s="133">
        <v>37.71</v>
      </c>
      <c r="F90" s="133">
        <v>405.90666899999997</v>
      </c>
      <c r="G90" s="133">
        <v>18.829999999999998</v>
      </c>
      <c r="H90" s="133">
        <v>19.260000000000002</v>
      </c>
      <c r="I90" s="124">
        <f t="shared" si="6"/>
        <v>443.99666899999994</v>
      </c>
      <c r="J90" s="124">
        <f t="shared" si="5"/>
        <v>488.3963359</v>
      </c>
      <c r="K90" s="124">
        <v>7250</v>
      </c>
      <c r="L90" s="124">
        <f t="shared" si="7"/>
        <v>3218976</v>
      </c>
    </row>
    <row r="91" spans="1:12" ht="16.5" x14ac:dyDescent="0.2">
      <c r="A91" s="131">
        <v>90</v>
      </c>
      <c r="B91" s="132" t="s">
        <v>74</v>
      </c>
      <c r="C91" s="132">
        <v>905</v>
      </c>
      <c r="D91" s="131" t="s">
        <v>116</v>
      </c>
      <c r="E91" s="133">
        <v>37.71</v>
      </c>
      <c r="F91" s="133">
        <v>405.90666899999997</v>
      </c>
      <c r="G91" s="133">
        <v>18.829999999999998</v>
      </c>
      <c r="H91" s="133">
        <v>24.86</v>
      </c>
      <c r="I91" s="124">
        <f t="shared" si="6"/>
        <v>449.59666899999996</v>
      </c>
      <c r="J91" s="124">
        <f t="shared" si="5"/>
        <v>494.55633590000002</v>
      </c>
      <c r="K91" s="124">
        <v>7250</v>
      </c>
      <c r="L91" s="124">
        <f t="shared" si="7"/>
        <v>3259576</v>
      </c>
    </row>
    <row r="92" spans="1:12" ht="16.5" x14ac:dyDescent="0.2">
      <c r="A92" s="131">
        <v>91</v>
      </c>
      <c r="B92" s="132" t="s">
        <v>74</v>
      </c>
      <c r="C92" s="132">
        <v>906</v>
      </c>
      <c r="D92" s="131" t="s">
        <v>116</v>
      </c>
      <c r="E92" s="133">
        <v>37.94</v>
      </c>
      <c r="F92" s="133">
        <v>408.38236599999993</v>
      </c>
      <c r="G92" s="133">
        <v>19.260000000000002</v>
      </c>
      <c r="H92" s="133">
        <v>23.68</v>
      </c>
      <c r="I92" s="124">
        <f t="shared" si="6"/>
        <v>451.32236599999993</v>
      </c>
      <c r="J92" s="124">
        <f t="shared" si="5"/>
        <v>496.45460259999999</v>
      </c>
      <c r="K92" s="124">
        <v>7250</v>
      </c>
      <c r="L92" s="124">
        <f t="shared" si="7"/>
        <v>3272087</v>
      </c>
    </row>
    <row r="93" spans="1:12" ht="16.5" x14ac:dyDescent="0.2">
      <c r="A93" s="131">
        <v>92</v>
      </c>
      <c r="B93" s="132" t="s">
        <v>74</v>
      </c>
      <c r="C93" s="132">
        <v>907</v>
      </c>
      <c r="D93" s="131" t="s">
        <v>116</v>
      </c>
      <c r="E93" s="133">
        <v>37.94</v>
      </c>
      <c r="F93" s="133">
        <v>408.38236599999993</v>
      </c>
      <c r="G93" s="133">
        <v>19.260000000000002</v>
      </c>
      <c r="H93" s="133">
        <v>15.39</v>
      </c>
      <c r="I93" s="124">
        <f t="shared" si="6"/>
        <v>443.03236599999991</v>
      </c>
      <c r="J93" s="124">
        <f t="shared" si="5"/>
        <v>487.33560259999996</v>
      </c>
      <c r="K93" s="124">
        <v>7250</v>
      </c>
      <c r="L93" s="124">
        <f t="shared" si="7"/>
        <v>3211985</v>
      </c>
    </row>
    <row r="94" spans="1:12" ht="16.5" x14ac:dyDescent="0.2">
      <c r="A94" s="131">
        <v>93</v>
      </c>
      <c r="B94" s="132" t="s">
        <v>74</v>
      </c>
      <c r="C94" s="132">
        <v>908</v>
      </c>
      <c r="D94" s="131" t="s">
        <v>116</v>
      </c>
      <c r="E94" s="133">
        <v>37.71</v>
      </c>
      <c r="F94" s="133">
        <v>405.90666899999997</v>
      </c>
      <c r="G94" s="133">
        <v>18.829999999999998</v>
      </c>
      <c r="H94" s="133">
        <v>24.86</v>
      </c>
      <c r="I94" s="124">
        <f t="shared" si="6"/>
        <v>449.59666899999996</v>
      </c>
      <c r="J94" s="124">
        <f t="shared" si="5"/>
        <v>494.55633590000002</v>
      </c>
      <c r="K94" s="124">
        <v>7250</v>
      </c>
      <c r="L94" s="124">
        <f t="shared" si="7"/>
        <v>3259576</v>
      </c>
    </row>
    <row r="95" spans="1:12" ht="16.5" x14ac:dyDescent="0.2">
      <c r="A95" s="131">
        <v>94</v>
      </c>
      <c r="B95" s="132" t="s">
        <v>74</v>
      </c>
      <c r="C95" s="132">
        <v>909</v>
      </c>
      <c r="D95" s="131" t="s">
        <v>116</v>
      </c>
      <c r="E95" s="133">
        <v>37.71</v>
      </c>
      <c r="F95" s="133">
        <v>405.90666899999997</v>
      </c>
      <c r="G95" s="133">
        <v>18.829999999999998</v>
      </c>
      <c r="H95" s="133">
        <v>20.45</v>
      </c>
      <c r="I95" s="124">
        <f t="shared" si="6"/>
        <v>445.18666899999994</v>
      </c>
      <c r="J95" s="124">
        <f t="shared" si="5"/>
        <v>489.70533589999997</v>
      </c>
      <c r="K95" s="124">
        <v>7250</v>
      </c>
      <c r="L95" s="124">
        <f t="shared" si="7"/>
        <v>3227603</v>
      </c>
    </row>
    <row r="96" spans="1:12" ht="16.5" x14ac:dyDescent="0.2">
      <c r="A96" s="131">
        <v>95</v>
      </c>
      <c r="B96" s="132" t="s">
        <v>74</v>
      </c>
      <c r="C96" s="132">
        <v>910</v>
      </c>
      <c r="D96" s="131" t="s">
        <v>116</v>
      </c>
      <c r="E96" s="133">
        <v>37.71</v>
      </c>
      <c r="F96" s="133">
        <v>405.90666899999997</v>
      </c>
      <c r="G96" s="133">
        <v>18.829999999999998</v>
      </c>
      <c r="H96" s="133">
        <v>20.45</v>
      </c>
      <c r="I96" s="124">
        <f t="shared" si="6"/>
        <v>445.18666899999994</v>
      </c>
      <c r="J96" s="124">
        <f t="shared" si="5"/>
        <v>489.70533589999997</v>
      </c>
      <c r="K96" s="124">
        <v>7250</v>
      </c>
      <c r="L96" s="124">
        <f t="shared" si="7"/>
        <v>3227603</v>
      </c>
    </row>
    <row r="97" spans="1:12" ht="16.5" x14ac:dyDescent="0.2">
      <c r="A97" s="131">
        <v>96</v>
      </c>
      <c r="B97" s="132" t="s">
        <v>74</v>
      </c>
      <c r="C97" s="132">
        <v>911</v>
      </c>
      <c r="D97" s="131" t="s">
        <v>116</v>
      </c>
      <c r="E97" s="133">
        <v>37.71</v>
      </c>
      <c r="F97" s="133">
        <v>405.90666899999997</v>
      </c>
      <c r="G97" s="133">
        <v>18.829999999999998</v>
      </c>
      <c r="H97" s="133">
        <v>24.86</v>
      </c>
      <c r="I97" s="124">
        <f t="shared" si="6"/>
        <v>449.59666899999996</v>
      </c>
      <c r="J97" s="124">
        <f t="shared" si="5"/>
        <v>494.55633590000002</v>
      </c>
      <c r="K97" s="124">
        <v>7250</v>
      </c>
      <c r="L97" s="124">
        <f t="shared" si="7"/>
        <v>3259576</v>
      </c>
    </row>
    <row r="98" spans="1:12" ht="16.5" x14ac:dyDescent="0.2">
      <c r="A98" s="131">
        <v>97</v>
      </c>
      <c r="B98" s="132" t="s">
        <v>74</v>
      </c>
      <c r="C98" s="132">
        <v>912</v>
      </c>
      <c r="D98" s="131" t="s">
        <v>116</v>
      </c>
      <c r="E98" s="133">
        <v>38.79</v>
      </c>
      <c r="F98" s="133">
        <v>417.53168099999999</v>
      </c>
      <c r="G98" s="133">
        <v>19.260000000000002</v>
      </c>
      <c r="H98" s="133">
        <v>15.39</v>
      </c>
      <c r="I98" s="124">
        <f t="shared" si="6"/>
        <v>452.18168099999997</v>
      </c>
      <c r="J98" s="124">
        <f t="shared" si="5"/>
        <v>497.39984909999998</v>
      </c>
      <c r="K98" s="124">
        <v>7250</v>
      </c>
      <c r="L98" s="124">
        <f t="shared" si="7"/>
        <v>3278317</v>
      </c>
    </row>
    <row r="99" spans="1:12" ht="16.5" x14ac:dyDescent="0.2">
      <c r="A99" s="131">
        <v>98</v>
      </c>
      <c r="B99" s="132" t="s">
        <v>75</v>
      </c>
      <c r="C99" s="132">
        <v>1001</v>
      </c>
      <c r="D99" s="131" t="s">
        <v>116</v>
      </c>
      <c r="E99" s="133">
        <v>38.79</v>
      </c>
      <c r="F99" s="133">
        <v>417.53168099999999</v>
      </c>
      <c r="G99" s="133">
        <v>19.260000000000002</v>
      </c>
      <c r="H99" s="133">
        <v>23.68</v>
      </c>
      <c r="I99" s="124">
        <f t="shared" si="6"/>
        <v>460.47168099999999</v>
      </c>
      <c r="J99" s="124">
        <f t="shared" si="5"/>
        <v>506.51884910000001</v>
      </c>
      <c r="K99" s="124">
        <v>7250</v>
      </c>
      <c r="L99" s="124">
        <f t="shared" si="7"/>
        <v>3338420</v>
      </c>
    </row>
    <row r="100" spans="1:12" ht="16.5" x14ac:dyDescent="0.2">
      <c r="A100" s="131">
        <v>99</v>
      </c>
      <c r="B100" s="132" t="s">
        <v>75</v>
      </c>
      <c r="C100" s="132">
        <v>1002</v>
      </c>
      <c r="D100" s="131" t="s">
        <v>116</v>
      </c>
      <c r="E100" s="133">
        <v>37.71</v>
      </c>
      <c r="F100" s="133">
        <v>405.90666899999997</v>
      </c>
      <c r="G100" s="133">
        <v>18.829999999999998</v>
      </c>
      <c r="H100" s="133">
        <v>23.68</v>
      </c>
      <c r="I100" s="124">
        <f t="shared" si="6"/>
        <v>448.41666899999996</v>
      </c>
      <c r="J100" s="124">
        <f t="shared" si="5"/>
        <v>493.25833590000002</v>
      </c>
      <c r="K100" s="124">
        <v>7250</v>
      </c>
      <c r="L100" s="124">
        <f t="shared" si="7"/>
        <v>3251021</v>
      </c>
    </row>
    <row r="101" spans="1:12" ht="16.5" x14ac:dyDescent="0.2">
      <c r="A101" s="131">
        <v>100</v>
      </c>
      <c r="B101" s="132" t="s">
        <v>75</v>
      </c>
      <c r="C101" s="132">
        <v>1003</v>
      </c>
      <c r="D101" s="131" t="s">
        <v>116</v>
      </c>
      <c r="E101" s="133">
        <v>37.71</v>
      </c>
      <c r="F101" s="133">
        <v>405.90666899999997</v>
      </c>
      <c r="G101" s="133">
        <v>18.829999999999998</v>
      </c>
      <c r="H101" s="133">
        <v>19.260000000000002</v>
      </c>
      <c r="I101" s="124">
        <f t="shared" si="6"/>
        <v>443.99666899999994</v>
      </c>
      <c r="J101" s="124">
        <f t="shared" si="5"/>
        <v>488.3963359</v>
      </c>
      <c r="K101" s="124">
        <v>7250</v>
      </c>
      <c r="L101" s="124">
        <f t="shared" si="7"/>
        <v>3218976</v>
      </c>
    </row>
    <row r="102" spans="1:12" ht="16.5" x14ac:dyDescent="0.2">
      <c r="A102" s="131">
        <v>101</v>
      </c>
      <c r="B102" s="132" t="s">
        <v>75</v>
      </c>
      <c r="C102" s="132">
        <v>1004</v>
      </c>
      <c r="D102" s="131" t="s">
        <v>116</v>
      </c>
      <c r="E102" s="133">
        <v>37.71</v>
      </c>
      <c r="F102" s="133">
        <v>405.90666899999997</v>
      </c>
      <c r="G102" s="133">
        <v>18.829999999999998</v>
      </c>
      <c r="H102" s="133">
        <v>19.260000000000002</v>
      </c>
      <c r="I102" s="124">
        <f t="shared" si="6"/>
        <v>443.99666899999994</v>
      </c>
      <c r="J102" s="124">
        <f t="shared" si="5"/>
        <v>488.3963359</v>
      </c>
      <c r="K102" s="124">
        <v>7250</v>
      </c>
      <c r="L102" s="124">
        <f t="shared" si="7"/>
        <v>3218976</v>
      </c>
    </row>
    <row r="103" spans="1:12" ht="16.5" x14ac:dyDescent="0.2">
      <c r="A103" s="131">
        <v>102</v>
      </c>
      <c r="B103" s="132" t="s">
        <v>75</v>
      </c>
      <c r="C103" s="132">
        <v>1005</v>
      </c>
      <c r="D103" s="131" t="s">
        <v>116</v>
      </c>
      <c r="E103" s="133">
        <v>37.71</v>
      </c>
      <c r="F103" s="133">
        <v>405.90666899999997</v>
      </c>
      <c r="G103" s="133">
        <v>18.829999999999998</v>
      </c>
      <c r="H103" s="133">
        <v>24.86</v>
      </c>
      <c r="I103" s="124">
        <f t="shared" si="6"/>
        <v>449.59666899999996</v>
      </c>
      <c r="J103" s="124">
        <f t="shared" si="5"/>
        <v>494.55633590000002</v>
      </c>
      <c r="K103" s="124">
        <v>7250</v>
      </c>
      <c r="L103" s="124">
        <f t="shared" si="7"/>
        <v>3259576</v>
      </c>
    </row>
    <row r="104" spans="1:12" ht="16.5" x14ac:dyDescent="0.2">
      <c r="A104" s="131">
        <v>103</v>
      </c>
      <c r="B104" s="132" t="s">
        <v>75</v>
      </c>
      <c r="C104" s="132">
        <v>1006</v>
      </c>
      <c r="D104" s="131" t="s">
        <v>116</v>
      </c>
      <c r="E104" s="133">
        <v>37.94</v>
      </c>
      <c r="F104" s="133">
        <v>408.38236599999993</v>
      </c>
      <c r="G104" s="133">
        <v>19.260000000000002</v>
      </c>
      <c r="H104" s="133">
        <v>23.68</v>
      </c>
      <c r="I104" s="124">
        <f t="shared" si="6"/>
        <v>451.32236599999993</v>
      </c>
      <c r="J104" s="124">
        <f t="shared" si="5"/>
        <v>496.45460259999999</v>
      </c>
      <c r="K104" s="124">
        <v>7250</v>
      </c>
      <c r="L104" s="124">
        <f t="shared" si="7"/>
        <v>3272087</v>
      </c>
    </row>
    <row r="105" spans="1:12" ht="16.5" x14ac:dyDescent="0.2">
      <c r="A105" s="131">
        <v>104</v>
      </c>
      <c r="B105" s="132" t="s">
        <v>75</v>
      </c>
      <c r="C105" s="132">
        <v>1007</v>
      </c>
      <c r="D105" s="131" t="s">
        <v>116</v>
      </c>
      <c r="E105" s="133">
        <v>37.94</v>
      </c>
      <c r="F105" s="133">
        <v>408.38236599999993</v>
      </c>
      <c r="G105" s="133">
        <v>19.260000000000002</v>
      </c>
      <c r="H105" s="133">
        <v>15.39</v>
      </c>
      <c r="I105" s="124">
        <f t="shared" si="6"/>
        <v>443.03236599999991</v>
      </c>
      <c r="J105" s="124">
        <f t="shared" si="5"/>
        <v>487.33560259999996</v>
      </c>
      <c r="K105" s="124">
        <v>7250</v>
      </c>
      <c r="L105" s="124">
        <f t="shared" si="7"/>
        <v>3211985</v>
      </c>
    </row>
    <row r="106" spans="1:12" ht="16.5" x14ac:dyDescent="0.2">
      <c r="A106" s="131">
        <v>105</v>
      </c>
      <c r="B106" s="132" t="s">
        <v>75</v>
      </c>
      <c r="C106" s="132">
        <v>1008</v>
      </c>
      <c r="D106" s="131" t="s">
        <v>116</v>
      </c>
      <c r="E106" s="133">
        <v>37.71</v>
      </c>
      <c r="F106" s="133">
        <v>405.90666899999997</v>
      </c>
      <c r="G106" s="133">
        <v>18.829999999999998</v>
      </c>
      <c r="H106" s="133">
        <v>24.86</v>
      </c>
      <c r="I106" s="124">
        <f t="shared" si="6"/>
        <v>449.59666899999996</v>
      </c>
      <c r="J106" s="124">
        <f t="shared" si="5"/>
        <v>494.55633590000002</v>
      </c>
      <c r="K106" s="124">
        <v>7250</v>
      </c>
      <c r="L106" s="124">
        <f t="shared" si="7"/>
        <v>3259576</v>
      </c>
    </row>
    <row r="107" spans="1:12" ht="16.5" x14ac:dyDescent="0.2">
      <c r="A107" s="131">
        <v>106</v>
      </c>
      <c r="B107" s="132" t="s">
        <v>75</v>
      </c>
      <c r="C107" s="132">
        <v>1009</v>
      </c>
      <c r="D107" s="131" t="s">
        <v>116</v>
      </c>
      <c r="E107" s="133">
        <v>37.71</v>
      </c>
      <c r="F107" s="133">
        <v>405.90666899999997</v>
      </c>
      <c r="G107" s="133">
        <v>18.829999999999998</v>
      </c>
      <c r="H107" s="133">
        <v>20.45</v>
      </c>
      <c r="I107" s="124">
        <f t="shared" si="6"/>
        <v>445.18666899999994</v>
      </c>
      <c r="J107" s="124">
        <f t="shared" si="5"/>
        <v>489.70533589999997</v>
      </c>
      <c r="K107" s="124">
        <v>7250</v>
      </c>
      <c r="L107" s="124">
        <f t="shared" si="7"/>
        <v>3227603</v>
      </c>
    </row>
    <row r="108" spans="1:12" ht="16.5" x14ac:dyDescent="0.2">
      <c r="A108" s="131">
        <v>107</v>
      </c>
      <c r="B108" s="132" t="s">
        <v>75</v>
      </c>
      <c r="C108" s="132">
        <v>1010</v>
      </c>
      <c r="D108" s="131" t="s">
        <v>116</v>
      </c>
      <c r="E108" s="133">
        <v>37.71</v>
      </c>
      <c r="F108" s="133">
        <v>405.90666899999997</v>
      </c>
      <c r="G108" s="133">
        <v>18.829999999999998</v>
      </c>
      <c r="H108" s="133">
        <v>20.45</v>
      </c>
      <c r="I108" s="124">
        <f t="shared" si="6"/>
        <v>445.18666899999994</v>
      </c>
      <c r="J108" s="124">
        <f t="shared" si="5"/>
        <v>489.70533589999997</v>
      </c>
      <c r="K108" s="124">
        <v>7250</v>
      </c>
      <c r="L108" s="124">
        <f t="shared" si="7"/>
        <v>3227603</v>
      </c>
    </row>
    <row r="109" spans="1:12" ht="16.5" x14ac:dyDescent="0.2">
      <c r="A109" s="131">
        <v>108</v>
      </c>
      <c r="B109" s="132" t="s">
        <v>75</v>
      </c>
      <c r="C109" s="132">
        <v>1011</v>
      </c>
      <c r="D109" s="131" t="s">
        <v>116</v>
      </c>
      <c r="E109" s="133">
        <v>37.71</v>
      </c>
      <c r="F109" s="133">
        <v>405.90666899999997</v>
      </c>
      <c r="G109" s="133">
        <v>18.829999999999998</v>
      </c>
      <c r="H109" s="133">
        <v>24.86</v>
      </c>
      <c r="I109" s="124">
        <f t="shared" si="6"/>
        <v>449.59666899999996</v>
      </c>
      <c r="J109" s="124">
        <f t="shared" si="5"/>
        <v>494.55633590000002</v>
      </c>
      <c r="K109" s="124">
        <v>7250</v>
      </c>
      <c r="L109" s="124">
        <f t="shared" si="7"/>
        <v>3259576</v>
      </c>
    </row>
    <row r="110" spans="1:12" ht="16.5" x14ac:dyDescent="0.2">
      <c r="A110" s="131">
        <v>109</v>
      </c>
      <c r="B110" s="132" t="s">
        <v>75</v>
      </c>
      <c r="C110" s="132">
        <v>1012</v>
      </c>
      <c r="D110" s="131" t="s">
        <v>116</v>
      </c>
      <c r="E110" s="133">
        <v>38.79</v>
      </c>
      <c r="F110" s="133">
        <v>417.53168099999999</v>
      </c>
      <c r="G110" s="133">
        <v>19.260000000000002</v>
      </c>
      <c r="H110" s="133">
        <v>15.39</v>
      </c>
      <c r="I110" s="124">
        <f t="shared" si="6"/>
        <v>452.18168099999997</v>
      </c>
      <c r="J110" s="124">
        <f t="shared" si="5"/>
        <v>497.39984909999998</v>
      </c>
      <c r="K110" s="124">
        <v>7250</v>
      </c>
      <c r="L110" s="124">
        <f t="shared" si="7"/>
        <v>3278317</v>
      </c>
    </row>
    <row r="111" spans="1:12" ht="16.5" x14ac:dyDescent="0.2">
      <c r="A111" s="131">
        <v>110</v>
      </c>
      <c r="B111" s="132" t="s">
        <v>76</v>
      </c>
      <c r="C111" s="132">
        <v>1102</v>
      </c>
      <c r="D111" s="131" t="s">
        <v>116</v>
      </c>
      <c r="E111" s="133">
        <v>37.71</v>
      </c>
      <c r="F111" s="133">
        <v>405.90666899999997</v>
      </c>
      <c r="G111" s="133">
        <v>18.829999999999998</v>
      </c>
      <c r="H111" s="133">
        <v>23.68</v>
      </c>
      <c r="I111" s="124">
        <f t="shared" si="6"/>
        <v>448.41666899999996</v>
      </c>
      <c r="J111" s="124">
        <f t="shared" si="5"/>
        <v>493.25833590000002</v>
      </c>
      <c r="K111" s="124">
        <v>7250</v>
      </c>
      <c r="L111" s="124">
        <f t="shared" si="7"/>
        <v>3251021</v>
      </c>
    </row>
    <row r="112" spans="1:12" ht="16.5" x14ac:dyDescent="0.2">
      <c r="A112" s="131">
        <v>111</v>
      </c>
      <c r="B112" s="132" t="s">
        <v>76</v>
      </c>
      <c r="C112" s="132">
        <v>1104</v>
      </c>
      <c r="D112" s="131" t="s">
        <v>116</v>
      </c>
      <c r="E112" s="133">
        <v>37.71</v>
      </c>
      <c r="F112" s="133">
        <v>405.90666899999997</v>
      </c>
      <c r="G112" s="133">
        <v>18.829999999999998</v>
      </c>
      <c r="H112" s="133">
        <v>19.260000000000002</v>
      </c>
      <c r="I112" s="124">
        <f t="shared" si="6"/>
        <v>443.99666899999994</v>
      </c>
      <c r="J112" s="124">
        <f t="shared" si="5"/>
        <v>488.3963359</v>
      </c>
      <c r="K112" s="124">
        <v>7250</v>
      </c>
      <c r="L112" s="124">
        <f t="shared" si="7"/>
        <v>3218976</v>
      </c>
    </row>
    <row r="113" spans="1:12" ht="16.5" x14ac:dyDescent="0.2">
      <c r="A113" s="131">
        <v>112</v>
      </c>
      <c r="B113" s="132" t="s">
        <v>76</v>
      </c>
      <c r="C113" s="132">
        <v>1105</v>
      </c>
      <c r="D113" s="131" t="s">
        <v>116</v>
      </c>
      <c r="E113" s="133">
        <v>37.71</v>
      </c>
      <c r="F113" s="133">
        <v>405.90666899999997</v>
      </c>
      <c r="G113" s="133">
        <v>18.829999999999998</v>
      </c>
      <c r="H113" s="133">
        <v>24.86</v>
      </c>
      <c r="I113" s="124">
        <f t="shared" si="6"/>
        <v>449.59666899999996</v>
      </c>
      <c r="J113" s="124">
        <f t="shared" si="5"/>
        <v>494.55633590000002</v>
      </c>
      <c r="K113" s="124">
        <v>7250</v>
      </c>
      <c r="L113" s="124">
        <f t="shared" si="7"/>
        <v>3259576</v>
      </c>
    </row>
    <row r="114" spans="1:12" ht="16.5" x14ac:dyDescent="0.2">
      <c r="A114" s="131">
        <v>113</v>
      </c>
      <c r="B114" s="132" t="s">
        <v>76</v>
      </c>
      <c r="C114" s="132">
        <v>1106</v>
      </c>
      <c r="D114" s="131" t="s">
        <v>116</v>
      </c>
      <c r="E114" s="133">
        <v>37.94</v>
      </c>
      <c r="F114" s="133">
        <v>408.38236599999993</v>
      </c>
      <c r="G114" s="133">
        <v>19.260000000000002</v>
      </c>
      <c r="H114" s="133">
        <v>23.68</v>
      </c>
      <c r="I114" s="124">
        <f t="shared" si="6"/>
        <v>451.32236599999993</v>
      </c>
      <c r="J114" s="124">
        <f t="shared" si="5"/>
        <v>496.45460259999999</v>
      </c>
      <c r="K114" s="124">
        <v>7250</v>
      </c>
      <c r="L114" s="124">
        <f t="shared" si="7"/>
        <v>3272087</v>
      </c>
    </row>
    <row r="115" spans="1:12" ht="16.5" x14ac:dyDescent="0.2">
      <c r="A115" s="131">
        <v>114</v>
      </c>
      <c r="B115" s="132" t="s">
        <v>76</v>
      </c>
      <c r="C115" s="132">
        <v>1107</v>
      </c>
      <c r="D115" s="131" t="s">
        <v>116</v>
      </c>
      <c r="E115" s="133">
        <v>37.94</v>
      </c>
      <c r="F115" s="133">
        <v>408.38236599999993</v>
      </c>
      <c r="G115" s="133">
        <v>19.260000000000002</v>
      </c>
      <c r="H115" s="133">
        <v>15.39</v>
      </c>
      <c r="I115" s="124">
        <f t="shared" si="6"/>
        <v>443.03236599999991</v>
      </c>
      <c r="J115" s="124">
        <f t="shared" si="5"/>
        <v>487.33560259999996</v>
      </c>
      <c r="K115" s="124">
        <v>7250</v>
      </c>
      <c r="L115" s="124">
        <f t="shared" si="7"/>
        <v>3211985</v>
      </c>
    </row>
    <row r="116" spans="1:12" ht="16.5" x14ac:dyDescent="0.2">
      <c r="A116" s="131">
        <v>115</v>
      </c>
      <c r="B116" s="132" t="s">
        <v>76</v>
      </c>
      <c r="C116" s="132">
        <v>1108</v>
      </c>
      <c r="D116" s="131" t="s">
        <v>116</v>
      </c>
      <c r="E116" s="133">
        <v>37.71</v>
      </c>
      <c r="F116" s="133">
        <v>405.90666899999997</v>
      </c>
      <c r="G116" s="133">
        <v>18.829999999999998</v>
      </c>
      <c r="H116" s="133">
        <v>24.86</v>
      </c>
      <c r="I116" s="124">
        <f t="shared" si="6"/>
        <v>449.59666899999996</v>
      </c>
      <c r="J116" s="124">
        <f t="shared" si="5"/>
        <v>494.55633590000002</v>
      </c>
      <c r="K116" s="124">
        <v>7250</v>
      </c>
      <c r="L116" s="124">
        <f t="shared" si="7"/>
        <v>3259576</v>
      </c>
    </row>
    <row r="117" spans="1:12" ht="16.5" x14ac:dyDescent="0.2">
      <c r="A117" s="131">
        <v>116</v>
      </c>
      <c r="B117" s="132" t="s">
        <v>76</v>
      </c>
      <c r="C117" s="132">
        <v>1109</v>
      </c>
      <c r="D117" s="131" t="s">
        <v>116</v>
      </c>
      <c r="E117" s="133">
        <v>37.71</v>
      </c>
      <c r="F117" s="133">
        <v>405.90666899999997</v>
      </c>
      <c r="G117" s="133">
        <v>18.829999999999998</v>
      </c>
      <c r="H117" s="133">
        <v>20.45</v>
      </c>
      <c r="I117" s="124">
        <f t="shared" si="6"/>
        <v>445.18666899999994</v>
      </c>
      <c r="J117" s="124">
        <f t="shared" si="5"/>
        <v>489.70533589999997</v>
      </c>
      <c r="K117" s="124">
        <v>7250</v>
      </c>
      <c r="L117" s="124">
        <f t="shared" si="7"/>
        <v>3227603</v>
      </c>
    </row>
    <row r="118" spans="1:12" ht="16.5" x14ac:dyDescent="0.2">
      <c r="A118" s="131">
        <v>117</v>
      </c>
      <c r="B118" s="132" t="s">
        <v>76</v>
      </c>
      <c r="C118" s="132">
        <v>1110</v>
      </c>
      <c r="D118" s="131" t="s">
        <v>116</v>
      </c>
      <c r="E118" s="133">
        <v>37.71</v>
      </c>
      <c r="F118" s="133">
        <v>405.90666899999997</v>
      </c>
      <c r="G118" s="133">
        <v>18.829999999999998</v>
      </c>
      <c r="H118" s="133">
        <v>20.45</v>
      </c>
      <c r="I118" s="124">
        <f t="shared" si="6"/>
        <v>445.18666899999994</v>
      </c>
      <c r="J118" s="124">
        <f t="shared" si="5"/>
        <v>489.70533589999997</v>
      </c>
      <c r="K118" s="124">
        <v>7250</v>
      </c>
      <c r="L118" s="124">
        <f t="shared" si="7"/>
        <v>3227603</v>
      </c>
    </row>
    <row r="119" spans="1:12" ht="16.5" x14ac:dyDescent="0.2">
      <c r="A119" s="131">
        <v>118</v>
      </c>
      <c r="B119" s="132" t="s">
        <v>76</v>
      </c>
      <c r="C119" s="132">
        <v>1111</v>
      </c>
      <c r="D119" s="131" t="s">
        <v>116</v>
      </c>
      <c r="E119" s="133">
        <v>37.71</v>
      </c>
      <c r="F119" s="133">
        <v>405.90666899999997</v>
      </c>
      <c r="G119" s="133">
        <v>18.829999999999998</v>
      </c>
      <c r="H119" s="133">
        <v>24.86</v>
      </c>
      <c r="I119" s="124">
        <f t="shared" si="6"/>
        <v>449.59666899999996</v>
      </c>
      <c r="J119" s="124">
        <f t="shared" si="5"/>
        <v>494.55633590000002</v>
      </c>
      <c r="K119" s="124">
        <v>7250</v>
      </c>
      <c r="L119" s="124">
        <f t="shared" si="7"/>
        <v>3259576</v>
      </c>
    </row>
    <row r="120" spans="1:12" ht="16.5" x14ac:dyDescent="0.2">
      <c r="A120" s="131">
        <v>119</v>
      </c>
      <c r="B120" s="132" t="s">
        <v>76</v>
      </c>
      <c r="C120" s="132">
        <v>1112</v>
      </c>
      <c r="D120" s="131" t="s">
        <v>116</v>
      </c>
      <c r="E120" s="133">
        <v>38.79</v>
      </c>
      <c r="F120" s="133">
        <v>417.53168099999999</v>
      </c>
      <c r="G120" s="133">
        <v>19.260000000000002</v>
      </c>
      <c r="H120" s="133">
        <v>15.39</v>
      </c>
      <c r="I120" s="124">
        <f t="shared" si="6"/>
        <v>452.18168099999997</v>
      </c>
      <c r="J120" s="124">
        <f t="shared" si="5"/>
        <v>497.39984909999998</v>
      </c>
      <c r="K120" s="124">
        <v>7250</v>
      </c>
      <c r="L120" s="124">
        <f t="shared" si="7"/>
        <v>3278317</v>
      </c>
    </row>
    <row r="121" spans="1:12" ht="16.5" x14ac:dyDescent="0.2">
      <c r="A121" s="131">
        <v>120</v>
      </c>
      <c r="B121" s="132" t="s">
        <v>80</v>
      </c>
      <c r="C121" s="132">
        <v>1201</v>
      </c>
      <c r="D121" s="131" t="s">
        <v>116</v>
      </c>
      <c r="E121" s="133">
        <v>38.79</v>
      </c>
      <c r="F121" s="133">
        <v>417.53168099999999</v>
      </c>
      <c r="G121" s="133">
        <v>19.260000000000002</v>
      </c>
      <c r="H121" s="133">
        <v>23.68</v>
      </c>
      <c r="I121" s="124">
        <f t="shared" si="6"/>
        <v>460.47168099999999</v>
      </c>
      <c r="J121" s="124">
        <f t="shared" si="5"/>
        <v>506.51884910000001</v>
      </c>
      <c r="K121" s="124">
        <v>7250</v>
      </c>
      <c r="L121" s="124">
        <f t="shared" si="7"/>
        <v>3338420</v>
      </c>
    </row>
    <row r="122" spans="1:12" ht="16.5" x14ac:dyDescent="0.2">
      <c r="A122" s="131">
        <v>121</v>
      </c>
      <c r="B122" s="132" t="s">
        <v>80</v>
      </c>
      <c r="C122" s="132">
        <v>1204</v>
      </c>
      <c r="D122" s="131" t="s">
        <v>116</v>
      </c>
      <c r="E122" s="133">
        <v>37.71</v>
      </c>
      <c r="F122" s="133">
        <v>405.90666899999997</v>
      </c>
      <c r="G122" s="133">
        <v>18.829999999999998</v>
      </c>
      <c r="H122" s="133">
        <v>19.260000000000002</v>
      </c>
      <c r="I122" s="124">
        <f t="shared" si="6"/>
        <v>443.99666899999994</v>
      </c>
      <c r="J122" s="124">
        <f t="shared" si="5"/>
        <v>488.3963359</v>
      </c>
      <c r="K122" s="124">
        <v>7250</v>
      </c>
      <c r="L122" s="124">
        <f t="shared" si="7"/>
        <v>3218976</v>
      </c>
    </row>
    <row r="123" spans="1:12" ht="16.5" x14ac:dyDescent="0.2">
      <c r="A123" s="131">
        <v>122</v>
      </c>
      <c r="B123" s="132" t="s">
        <v>80</v>
      </c>
      <c r="C123" s="132">
        <v>1205</v>
      </c>
      <c r="D123" s="131" t="s">
        <v>116</v>
      </c>
      <c r="E123" s="133">
        <v>37.71</v>
      </c>
      <c r="F123" s="133">
        <v>405.90666899999997</v>
      </c>
      <c r="G123" s="133">
        <v>18.829999999999998</v>
      </c>
      <c r="H123" s="133">
        <v>24.86</v>
      </c>
      <c r="I123" s="124">
        <f t="shared" si="6"/>
        <v>449.59666899999996</v>
      </c>
      <c r="J123" s="124">
        <f t="shared" si="5"/>
        <v>494.55633590000002</v>
      </c>
      <c r="K123" s="124">
        <v>7250</v>
      </c>
      <c r="L123" s="124">
        <f t="shared" si="7"/>
        <v>3259576</v>
      </c>
    </row>
    <row r="124" spans="1:12" ht="16.5" x14ac:dyDescent="0.2">
      <c r="A124" s="131">
        <v>123</v>
      </c>
      <c r="B124" s="132" t="s">
        <v>80</v>
      </c>
      <c r="C124" s="132">
        <v>1206</v>
      </c>
      <c r="D124" s="131" t="s">
        <v>116</v>
      </c>
      <c r="E124" s="133">
        <v>37.94</v>
      </c>
      <c r="F124" s="133">
        <v>408.38236599999993</v>
      </c>
      <c r="G124" s="133">
        <v>19.260000000000002</v>
      </c>
      <c r="H124" s="133">
        <v>23.68</v>
      </c>
      <c r="I124" s="124">
        <f t="shared" si="6"/>
        <v>451.32236599999993</v>
      </c>
      <c r="J124" s="124">
        <f t="shared" si="5"/>
        <v>496.45460259999999</v>
      </c>
      <c r="K124" s="124">
        <v>7250</v>
      </c>
      <c r="L124" s="124">
        <f t="shared" si="7"/>
        <v>3272087</v>
      </c>
    </row>
    <row r="125" spans="1:12" ht="16.5" x14ac:dyDescent="0.2">
      <c r="A125" s="131">
        <v>124</v>
      </c>
      <c r="B125" s="132" t="s">
        <v>80</v>
      </c>
      <c r="C125" s="132">
        <v>1207</v>
      </c>
      <c r="D125" s="131" t="s">
        <v>116</v>
      </c>
      <c r="E125" s="133">
        <v>37.94</v>
      </c>
      <c r="F125" s="133">
        <v>408.38236599999993</v>
      </c>
      <c r="G125" s="133">
        <v>19.260000000000002</v>
      </c>
      <c r="H125" s="133">
        <v>15.39</v>
      </c>
      <c r="I125" s="124">
        <f t="shared" si="6"/>
        <v>443.03236599999991</v>
      </c>
      <c r="J125" s="124">
        <f t="shared" si="5"/>
        <v>487.33560259999996</v>
      </c>
      <c r="K125" s="124">
        <v>7250</v>
      </c>
      <c r="L125" s="124">
        <f t="shared" si="7"/>
        <v>3211985</v>
      </c>
    </row>
    <row r="126" spans="1:12" ht="16.5" x14ac:dyDescent="0.2">
      <c r="A126" s="131">
        <v>125</v>
      </c>
      <c r="B126" s="132" t="s">
        <v>80</v>
      </c>
      <c r="C126" s="132">
        <v>1208</v>
      </c>
      <c r="D126" s="131" t="s">
        <v>116</v>
      </c>
      <c r="E126" s="133">
        <v>37.71</v>
      </c>
      <c r="F126" s="133">
        <v>405.90666899999997</v>
      </c>
      <c r="G126" s="133">
        <v>18.829999999999998</v>
      </c>
      <c r="H126" s="133">
        <v>24.86</v>
      </c>
      <c r="I126" s="124">
        <f t="shared" si="6"/>
        <v>449.59666899999996</v>
      </c>
      <c r="J126" s="124">
        <f t="shared" si="5"/>
        <v>494.55633590000002</v>
      </c>
      <c r="K126" s="124">
        <v>7250</v>
      </c>
      <c r="L126" s="124">
        <f t="shared" si="7"/>
        <v>3259576</v>
      </c>
    </row>
    <row r="127" spans="1:12" ht="16.5" x14ac:dyDescent="0.2">
      <c r="A127" s="131">
        <v>126</v>
      </c>
      <c r="B127" s="132" t="s">
        <v>80</v>
      </c>
      <c r="C127" s="132">
        <v>1209</v>
      </c>
      <c r="D127" s="131" t="s">
        <v>116</v>
      </c>
      <c r="E127" s="133">
        <v>37.71</v>
      </c>
      <c r="F127" s="133">
        <v>405.90666899999997</v>
      </c>
      <c r="G127" s="133">
        <v>18.829999999999998</v>
      </c>
      <c r="H127" s="133">
        <v>20.45</v>
      </c>
      <c r="I127" s="124">
        <f t="shared" si="6"/>
        <v>445.18666899999994</v>
      </c>
      <c r="J127" s="124">
        <f t="shared" si="5"/>
        <v>489.70533589999997</v>
      </c>
      <c r="K127" s="124">
        <v>7250</v>
      </c>
      <c r="L127" s="124">
        <f t="shared" si="7"/>
        <v>3227603</v>
      </c>
    </row>
    <row r="128" spans="1:12" ht="16.5" x14ac:dyDescent="0.2">
      <c r="A128" s="131">
        <v>127</v>
      </c>
      <c r="B128" s="132" t="s">
        <v>80</v>
      </c>
      <c r="C128" s="132">
        <v>1210</v>
      </c>
      <c r="D128" s="131" t="s">
        <v>116</v>
      </c>
      <c r="E128" s="133">
        <v>37.71</v>
      </c>
      <c r="F128" s="133">
        <v>405.90666899999997</v>
      </c>
      <c r="G128" s="133">
        <v>18.829999999999998</v>
      </c>
      <c r="H128" s="133">
        <v>20.45</v>
      </c>
      <c r="I128" s="124">
        <f t="shared" si="6"/>
        <v>445.18666899999994</v>
      </c>
      <c r="J128" s="124">
        <f t="shared" si="5"/>
        <v>489.70533589999997</v>
      </c>
      <c r="K128" s="124">
        <v>7250</v>
      </c>
      <c r="L128" s="124">
        <f t="shared" si="7"/>
        <v>3227603</v>
      </c>
    </row>
    <row r="129" spans="1:12" ht="16.5" x14ac:dyDescent="0.2">
      <c r="A129" s="131">
        <v>128</v>
      </c>
      <c r="B129" s="132" t="s">
        <v>80</v>
      </c>
      <c r="C129" s="132">
        <v>1211</v>
      </c>
      <c r="D129" s="131" t="s">
        <v>116</v>
      </c>
      <c r="E129" s="133">
        <v>37.71</v>
      </c>
      <c r="F129" s="133">
        <v>405.90666899999997</v>
      </c>
      <c r="G129" s="133">
        <v>18.829999999999998</v>
      </c>
      <c r="H129" s="133">
        <v>24.86</v>
      </c>
      <c r="I129" s="124">
        <f t="shared" si="6"/>
        <v>449.59666899999996</v>
      </c>
      <c r="J129" s="124">
        <f t="shared" si="5"/>
        <v>494.55633590000002</v>
      </c>
      <c r="K129" s="124">
        <v>7250</v>
      </c>
      <c r="L129" s="124">
        <f t="shared" si="7"/>
        <v>3259576</v>
      </c>
    </row>
    <row r="130" spans="1:12" ht="16.5" x14ac:dyDescent="0.2">
      <c r="A130" s="131">
        <v>129</v>
      </c>
      <c r="B130" s="132" t="s">
        <v>80</v>
      </c>
      <c r="C130" s="132">
        <v>1212</v>
      </c>
      <c r="D130" s="131" t="s">
        <v>116</v>
      </c>
      <c r="E130" s="133">
        <v>38.79</v>
      </c>
      <c r="F130" s="133">
        <v>417.53168099999999</v>
      </c>
      <c r="G130" s="133">
        <v>19.260000000000002</v>
      </c>
      <c r="H130" s="133">
        <v>15.39</v>
      </c>
      <c r="I130" s="124">
        <f t="shared" si="6"/>
        <v>452.18168099999997</v>
      </c>
      <c r="J130" s="124">
        <f t="shared" ref="J130:J161" si="8">I130*1.1</f>
        <v>497.39984909999998</v>
      </c>
      <c r="K130" s="124">
        <v>7250</v>
      </c>
      <c r="L130" s="124">
        <f t="shared" si="7"/>
        <v>3278317</v>
      </c>
    </row>
    <row r="131" spans="1:12" ht="16.5" x14ac:dyDescent="0.2">
      <c r="A131" s="131">
        <v>130</v>
      </c>
      <c r="B131" s="132" t="s">
        <v>81</v>
      </c>
      <c r="C131" s="132">
        <v>1301</v>
      </c>
      <c r="D131" s="131" t="s">
        <v>116</v>
      </c>
      <c r="E131" s="133">
        <v>38.79</v>
      </c>
      <c r="F131" s="133">
        <v>417.53168099999999</v>
      </c>
      <c r="G131" s="133">
        <v>19.260000000000002</v>
      </c>
      <c r="H131" s="133">
        <v>23.68</v>
      </c>
      <c r="I131" s="124">
        <f t="shared" ref="I131:I161" si="9">F131+G131+H131</f>
        <v>460.47168099999999</v>
      </c>
      <c r="J131" s="124">
        <f t="shared" si="8"/>
        <v>506.51884910000001</v>
      </c>
      <c r="K131" s="124">
        <v>7250</v>
      </c>
      <c r="L131" s="124">
        <f t="shared" ref="L131:L161" si="10">ROUND(K131*I131,0)</f>
        <v>3338420</v>
      </c>
    </row>
    <row r="132" spans="1:12" ht="16.5" x14ac:dyDescent="0.2">
      <c r="A132" s="131">
        <v>131</v>
      </c>
      <c r="B132" s="132" t="s">
        <v>81</v>
      </c>
      <c r="C132" s="132">
        <v>1302</v>
      </c>
      <c r="D132" s="131" t="s">
        <v>116</v>
      </c>
      <c r="E132" s="133">
        <v>37.71</v>
      </c>
      <c r="F132" s="133">
        <v>405.90666899999997</v>
      </c>
      <c r="G132" s="133">
        <v>18.829999999999998</v>
      </c>
      <c r="H132" s="133">
        <v>23.68</v>
      </c>
      <c r="I132" s="124">
        <f t="shared" si="9"/>
        <v>448.41666899999996</v>
      </c>
      <c r="J132" s="124">
        <f t="shared" si="8"/>
        <v>493.25833590000002</v>
      </c>
      <c r="K132" s="124">
        <v>7250</v>
      </c>
      <c r="L132" s="124">
        <f t="shared" si="10"/>
        <v>3251021</v>
      </c>
    </row>
    <row r="133" spans="1:12" ht="16.5" x14ac:dyDescent="0.2">
      <c r="A133" s="131">
        <v>132</v>
      </c>
      <c r="B133" s="132" t="s">
        <v>81</v>
      </c>
      <c r="C133" s="132">
        <v>1303</v>
      </c>
      <c r="D133" s="131" t="s">
        <v>116</v>
      </c>
      <c r="E133" s="133">
        <v>37.71</v>
      </c>
      <c r="F133" s="133">
        <v>405.90666899999997</v>
      </c>
      <c r="G133" s="133">
        <v>18.829999999999998</v>
      </c>
      <c r="H133" s="133">
        <v>19.260000000000002</v>
      </c>
      <c r="I133" s="124">
        <f t="shared" si="9"/>
        <v>443.99666899999994</v>
      </c>
      <c r="J133" s="124">
        <f t="shared" si="8"/>
        <v>488.3963359</v>
      </c>
      <c r="K133" s="124">
        <v>7250</v>
      </c>
      <c r="L133" s="124">
        <f t="shared" si="10"/>
        <v>3218976</v>
      </c>
    </row>
    <row r="134" spans="1:12" ht="16.5" x14ac:dyDescent="0.2">
      <c r="A134" s="131">
        <v>133</v>
      </c>
      <c r="B134" s="132" t="s">
        <v>81</v>
      </c>
      <c r="C134" s="132">
        <v>1304</v>
      </c>
      <c r="D134" s="131" t="s">
        <v>116</v>
      </c>
      <c r="E134" s="133">
        <v>37.71</v>
      </c>
      <c r="F134" s="133">
        <v>405.90666899999997</v>
      </c>
      <c r="G134" s="133">
        <v>18.829999999999998</v>
      </c>
      <c r="H134" s="133">
        <v>19.260000000000002</v>
      </c>
      <c r="I134" s="124">
        <f t="shared" si="9"/>
        <v>443.99666899999994</v>
      </c>
      <c r="J134" s="124">
        <f t="shared" si="8"/>
        <v>488.3963359</v>
      </c>
      <c r="K134" s="124">
        <v>7250</v>
      </c>
      <c r="L134" s="124">
        <f t="shared" si="10"/>
        <v>3218976</v>
      </c>
    </row>
    <row r="135" spans="1:12" ht="16.5" x14ac:dyDescent="0.2">
      <c r="A135" s="131">
        <v>134</v>
      </c>
      <c r="B135" s="132" t="s">
        <v>81</v>
      </c>
      <c r="C135" s="132">
        <v>1305</v>
      </c>
      <c r="D135" s="131" t="s">
        <v>116</v>
      </c>
      <c r="E135" s="133">
        <v>37.71</v>
      </c>
      <c r="F135" s="133">
        <v>405.90666899999997</v>
      </c>
      <c r="G135" s="133">
        <v>18.829999999999998</v>
      </c>
      <c r="H135" s="133">
        <v>23.68</v>
      </c>
      <c r="I135" s="124">
        <f t="shared" si="9"/>
        <v>448.41666899999996</v>
      </c>
      <c r="J135" s="124">
        <f t="shared" si="8"/>
        <v>493.25833590000002</v>
      </c>
      <c r="K135" s="124">
        <v>7250</v>
      </c>
      <c r="L135" s="124">
        <f t="shared" si="10"/>
        <v>3251021</v>
      </c>
    </row>
    <row r="136" spans="1:12" ht="16.5" x14ac:dyDescent="0.2">
      <c r="A136" s="131">
        <v>135</v>
      </c>
      <c r="B136" s="132" t="s">
        <v>81</v>
      </c>
      <c r="C136" s="132">
        <v>1307</v>
      </c>
      <c r="D136" s="131" t="s">
        <v>116</v>
      </c>
      <c r="E136" s="133">
        <v>37.94</v>
      </c>
      <c r="F136" s="133">
        <v>408.38236599999993</v>
      </c>
      <c r="G136" s="133">
        <v>19.260000000000002</v>
      </c>
      <c r="H136" s="133">
        <v>15.39</v>
      </c>
      <c r="I136" s="124">
        <f t="shared" si="9"/>
        <v>443.03236599999991</v>
      </c>
      <c r="J136" s="124">
        <f t="shared" si="8"/>
        <v>487.33560259999996</v>
      </c>
      <c r="K136" s="124">
        <v>7250</v>
      </c>
      <c r="L136" s="124">
        <f t="shared" si="10"/>
        <v>3211985</v>
      </c>
    </row>
    <row r="137" spans="1:12" ht="16.5" x14ac:dyDescent="0.2">
      <c r="A137" s="131">
        <v>136</v>
      </c>
      <c r="B137" s="132" t="s">
        <v>81</v>
      </c>
      <c r="C137" s="132">
        <v>1308</v>
      </c>
      <c r="D137" s="131" t="s">
        <v>116</v>
      </c>
      <c r="E137" s="133">
        <v>37.71</v>
      </c>
      <c r="F137" s="133">
        <v>405.90666899999997</v>
      </c>
      <c r="G137" s="133">
        <v>18.829999999999998</v>
      </c>
      <c r="H137" s="133">
        <v>23.68</v>
      </c>
      <c r="I137" s="124">
        <f t="shared" si="9"/>
        <v>448.41666899999996</v>
      </c>
      <c r="J137" s="124">
        <f t="shared" si="8"/>
        <v>493.25833590000002</v>
      </c>
      <c r="K137" s="124">
        <v>7250</v>
      </c>
      <c r="L137" s="124">
        <f t="shared" si="10"/>
        <v>3251021</v>
      </c>
    </row>
    <row r="138" spans="1:12" ht="16.5" x14ac:dyDescent="0.2">
      <c r="A138" s="131">
        <v>137</v>
      </c>
      <c r="B138" s="132" t="s">
        <v>81</v>
      </c>
      <c r="C138" s="132">
        <v>1309</v>
      </c>
      <c r="D138" s="131" t="s">
        <v>116</v>
      </c>
      <c r="E138" s="133">
        <v>37.71</v>
      </c>
      <c r="F138" s="133">
        <v>405.90666899999997</v>
      </c>
      <c r="G138" s="133">
        <v>18.829999999999998</v>
      </c>
      <c r="H138" s="133">
        <v>20.45</v>
      </c>
      <c r="I138" s="124">
        <f t="shared" si="9"/>
        <v>445.18666899999994</v>
      </c>
      <c r="J138" s="124">
        <f t="shared" si="8"/>
        <v>489.70533589999997</v>
      </c>
      <c r="K138" s="124">
        <v>7250</v>
      </c>
      <c r="L138" s="124">
        <f t="shared" si="10"/>
        <v>3227603</v>
      </c>
    </row>
    <row r="139" spans="1:12" ht="16.5" x14ac:dyDescent="0.2">
      <c r="A139" s="131">
        <v>138</v>
      </c>
      <c r="B139" s="132" t="s">
        <v>81</v>
      </c>
      <c r="C139" s="132">
        <v>1310</v>
      </c>
      <c r="D139" s="131" t="s">
        <v>116</v>
      </c>
      <c r="E139" s="133">
        <v>37.71</v>
      </c>
      <c r="F139" s="133">
        <v>405.90666899999997</v>
      </c>
      <c r="G139" s="133">
        <v>18.829999999999998</v>
      </c>
      <c r="H139" s="133">
        <v>20.45</v>
      </c>
      <c r="I139" s="124">
        <f t="shared" si="9"/>
        <v>445.18666899999994</v>
      </c>
      <c r="J139" s="124">
        <f t="shared" si="8"/>
        <v>489.70533589999997</v>
      </c>
      <c r="K139" s="124">
        <v>7250</v>
      </c>
      <c r="L139" s="124">
        <f t="shared" si="10"/>
        <v>3227603</v>
      </c>
    </row>
    <row r="140" spans="1:12" ht="16.5" x14ac:dyDescent="0.2">
      <c r="A140" s="131">
        <v>139</v>
      </c>
      <c r="B140" s="132" t="s">
        <v>81</v>
      </c>
      <c r="C140" s="132">
        <v>1311</v>
      </c>
      <c r="D140" s="131" t="s">
        <v>116</v>
      </c>
      <c r="E140" s="133">
        <v>37.71</v>
      </c>
      <c r="F140" s="133">
        <v>405.90666899999997</v>
      </c>
      <c r="G140" s="133">
        <v>18.829999999999998</v>
      </c>
      <c r="H140" s="133">
        <v>23.68</v>
      </c>
      <c r="I140" s="124">
        <f t="shared" si="9"/>
        <v>448.41666899999996</v>
      </c>
      <c r="J140" s="124">
        <f t="shared" si="8"/>
        <v>493.25833590000002</v>
      </c>
      <c r="K140" s="124">
        <v>7250</v>
      </c>
      <c r="L140" s="124">
        <f t="shared" si="10"/>
        <v>3251021</v>
      </c>
    </row>
    <row r="141" spans="1:12" ht="16.5" x14ac:dyDescent="0.2">
      <c r="A141" s="131">
        <v>140</v>
      </c>
      <c r="B141" s="132" t="s">
        <v>81</v>
      </c>
      <c r="C141" s="132">
        <v>1312</v>
      </c>
      <c r="D141" s="131" t="s">
        <v>116</v>
      </c>
      <c r="E141" s="133">
        <v>38.79</v>
      </c>
      <c r="F141" s="133">
        <v>417.53168099999999</v>
      </c>
      <c r="G141" s="133">
        <v>19.260000000000002</v>
      </c>
      <c r="H141" s="133">
        <v>15.39</v>
      </c>
      <c r="I141" s="124">
        <f t="shared" si="9"/>
        <v>452.18168099999997</v>
      </c>
      <c r="J141" s="124">
        <f t="shared" si="8"/>
        <v>497.39984909999998</v>
      </c>
      <c r="K141" s="124">
        <v>7250</v>
      </c>
      <c r="L141" s="124">
        <f t="shared" si="10"/>
        <v>3278317</v>
      </c>
    </row>
    <row r="142" spans="1:12" ht="16.5" x14ac:dyDescent="0.2">
      <c r="A142" s="131">
        <v>141</v>
      </c>
      <c r="B142" s="132" t="s">
        <v>82</v>
      </c>
      <c r="C142" s="132">
        <v>1401</v>
      </c>
      <c r="D142" s="131" t="s">
        <v>116</v>
      </c>
      <c r="E142" s="133">
        <v>38.79</v>
      </c>
      <c r="F142" s="133">
        <v>417.53168099999999</v>
      </c>
      <c r="G142" s="133">
        <v>19.260000000000002</v>
      </c>
      <c r="H142" s="133">
        <v>23.68</v>
      </c>
      <c r="I142" s="124">
        <f t="shared" si="9"/>
        <v>460.47168099999999</v>
      </c>
      <c r="J142" s="124">
        <f t="shared" si="8"/>
        <v>506.51884910000001</v>
      </c>
      <c r="K142" s="124">
        <v>7250</v>
      </c>
      <c r="L142" s="124">
        <f t="shared" si="10"/>
        <v>3338420</v>
      </c>
    </row>
    <row r="143" spans="1:12" ht="16.5" x14ac:dyDescent="0.2">
      <c r="A143" s="131">
        <v>142</v>
      </c>
      <c r="B143" s="132" t="s">
        <v>82</v>
      </c>
      <c r="C143" s="132">
        <v>1403</v>
      </c>
      <c r="D143" s="131" t="s">
        <v>116</v>
      </c>
      <c r="E143" s="133">
        <v>37.71</v>
      </c>
      <c r="F143" s="133">
        <v>405.90666899999997</v>
      </c>
      <c r="G143" s="133">
        <v>18.829999999999998</v>
      </c>
      <c r="H143" s="133">
        <v>19.260000000000002</v>
      </c>
      <c r="I143" s="124">
        <f t="shared" si="9"/>
        <v>443.99666899999994</v>
      </c>
      <c r="J143" s="124">
        <f t="shared" si="8"/>
        <v>488.3963359</v>
      </c>
      <c r="K143" s="124">
        <v>7250</v>
      </c>
      <c r="L143" s="124">
        <f t="shared" si="10"/>
        <v>3218976</v>
      </c>
    </row>
    <row r="144" spans="1:12" ht="16.5" x14ac:dyDescent="0.2">
      <c r="A144" s="131">
        <v>143</v>
      </c>
      <c r="B144" s="132" t="s">
        <v>82</v>
      </c>
      <c r="C144" s="132">
        <v>1404</v>
      </c>
      <c r="D144" s="131" t="s">
        <v>116</v>
      </c>
      <c r="E144" s="133">
        <v>37.71</v>
      </c>
      <c r="F144" s="133">
        <v>405.90666899999997</v>
      </c>
      <c r="G144" s="133">
        <v>18.829999999999998</v>
      </c>
      <c r="H144" s="133">
        <v>19.260000000000002</v>
      </c>
      <c r="I144" s="124">
        <f t="shared" si="9"/>
        <v>443.99666899999994</v>
      </c>
      <c r="J144" s="124">
        <f t="shared" si="8"/>
        <v>488.3963359</v>
      </c>
      <c r="K144" s="124">
        <v>7250</v>
      </c>
      <c r="L144" s="124">
        <f t="shared" si="10"/>
        <v>3218976</v>
      </c>
    </row>
    <row r="145" spans="1:12" ht="16.5" x14ac:dyDescent="0.2">
      <c r="A145" s="131">
        <v>144</v>
      </c>
      <c r="B145" s="132" t="s">
        <v>82</v>
      </c>
      <c r="C145" s="132">
        <v>1405</v>
      </c>
      <c r="D145" s="131" t="s">
        <v>116</v>
      </c>
      <c r="E145" s="133">
        <v>37.71</v>
      </c>
      <c r="F145" s="133">
        <v>405.90666899999997</v>
      </c>
      <c r="G145" s="133">
        <v>18.829999999999998</v>
      </c>
      <c r="H145" s="133">
        <v>24.86</v>
      </c>
      <c r="I145" s="124">
        <f t="shared" si="9"/>
        <v>449.59666899999996</v>
      </c>
      <c r="J145" s="124">
        <f t="shared" si="8"/>
        <v>494.55633590000002</v>
      </c>
      <c r="K145" s="124">
        <v>7250</v>
      </c>
      <c r="L145" s="124">
        <f t="shared" si="10"/>
        <v>3259576</v>
      </c>
    </row>
    <row r="146" spans="1:12" ht="16.5" x14ac:dyDescent="0.2">
      <c r="A146" s="131">
        <v>145</v>
      </c>
      <c r="B146" s="132" t="s">
        <v>82</v>
      </c>
      <c r="C146" s="132">
        <v>1406</v>
      </c>
      <c r="D146" s="131" t="s">
        <v>116</v>
      </c>
      <c r="E146" s="133">
        <v>37.94</v>
      </c>
      <c r="F146" s="133">
        <v>408.38236599999993</v>
      </c>
      <c r="G146" s="133">
        <v>19.260000000000002</v>
      </c>
      <c r="H146" s="133">
        <v>23.68</v>
      </c>
      <c r="I146" s="124">
        <f t="shared" si="9"/>
        <v>451.32236599999993</v>
      </c>
      <c r="J146" s="124">
        <f t="shared" si="8"/>
        <v>496.45460259999999</v>
      </c>
      <c r="K146" s="124">
        <v>7250</v>
      </c>
      <c r="L146" s="124">
        <f t="shared" si="10"/>
        <v>3272087</v>
      </c>
    </row>
    <row r="147" spans="1:12" ht="16.5" x14ac:dyDescent="0.2">
      <c r="A147" s="131">
        <v>146</v>
      </c>
      <c r="B147" s="132" t="s">
        <v>82</v>
      </c>
      <c r="C147" s="132">
        <v>1407</v>
      </c>
      <c r="D147" s="131" t="s">
        <v>116</v>
      </c>
      <c r="E147" s="133">
        <v>37.94</v>
      </c>
      <c r="F147" s="133">
        <v>408.38236599999993</v>
      </c>
      <c r="G147" s="133">
        <v>19.260000000000002</v>
      </c>
      <c r="H147" s="133">
        <v>15.39</v>
      </c>
      <c r="I147" s="124">
        <f t="shared" si="9"/>
        <v>443.03236599999991</v>
      </c>
      <c r="J147" s="124">
        <f t="shared" si="8"/>
        <v>487.33560259999996</v>
      </c>
      <c r="K147" s="124">
        <v>7250</v>
      </c>
      <c r="L147" s="124">
        <f t="shared" si="10"/>
        <v>3211985</v>
      </c>
    </row>
    <row r="148" spans="1:12" ht="16.5" x14ac:dyDescent="0.2">
      <c r="A148" s="131">
        <v>147</v>
      </c>
      <c r="B148" s="132" t="s">
        <v>82</v>
      </c>
      <c r="C148" s="132">
        <v>1408</v>
      </c>
      <c r="D148" s="131" t="s">
        <v>116</v>
      </c>
      <c r="E148" s="133">
        <v>37.71</v>
      </c>
      <c r="F148" s="133">
        <v>405.90666899999997</v>
      </c>
      <c r="G148" s="133">
        <v>18.829999999999998</v>
      </c>
      <c r="H148" s="133">
        <v>24.86</v>
      </c>
      <c r="I148" s="124">
        <f t="shared" si="9"/>
        <v>449.59666899999996</v>
      </c>
      <c r="J148" s="124">
        <f t="shared" si="8"/>
        <v>494.55633590000002</v>
      </c>
      <c r="K148" s="124">
        <v>7250</v>
      </c>
      <c r="L148" s="124">
        <f t="shared" si="10"/>
        <v>3259576</v>
      </c>
    </row>
    <row r="149" spans="1:12" ht="16.5" x14ac:dyDescent="0.2">
      <c r="A149" s="131">
        <v>148</v>
      </c>
      <c r="B149" s="132" t="s">
        <v>82</v>
      </c>
      <c r="C149" s="132">
        <v>1409</v>
      </c>
      <c r="D149" s="131" t="s">
        <v>116</v>
      </c>
      <c r="E149" s="133">
        <v>37.71</v>
      </c>
      <c r="F149" s="133">
        <v>405.90666899999997</v>
      </c>
      <c r="G149" s="133">
        <v>18.829999999999998</v>
      </c>
      <c r="H149" s="133">
        <v>20.45</v>
      </c>
      <c r="I149" s="124">
        <f t="shared" si="9"/>
        <v>445.18666899999994</v>
      </c>
      <c r="J149" s="124">
        <f t="shared" si="8"/>
        <v>489.70533589999997</v>
      </c>
      <c r="K149" s="124">
        <v>7250</v>
      </c>
      <c r="L149" s="124">
        <f t="shared" si="10"/>
        <v>3227603</v>
      </c>
    </row>
    <row r="150" spans="1:12" ht="16.5" x14ac:dyDescent="0.2">
      <c r="A150" s="131">
        <v>149</v>
      </c>
      <c r="B150" s="132" t="s">
        <v>83</v>
      </c>
      <c r="C150" s="135">
        <v>1501</v>
      </c>
      <c r="D150" s="131" t="s">
        <v>116</v>
      </c>
      <c r="E150" s="133">
        <v>38.79</v>
      </c>
      <c r="F150" s="133">
        <v>417.53168099999999</v>
      </c>
      <c r="G150" s="133">
        <v>19.260000000000002</v>
      </c>
      <c r="H150" s="133">
        <v>23.68</v>
      </c>
      <c r="I150" s="124">
        <f t="shared" si="9"/>
        <v>460.47168099999999</v>
      </c>
      <c r="J150" s="124">
        <f t="shared" si="8"/>
        <v>506.51884910000001</v>
      </c>
      <c r="K150" s="124">
        <v>7250</v>
      </c>
      <c r="L150" s="124">
        <f t="shared" si="10"/>
        <v>3338420</v>
      </c>
    </row>
    <row r="151" spans="1:12" ht="16.5" x14ac:dyDescent="0.2">
      <c r="A151" s="131">
        <v>150</v>
      </c>
      <c r="B151" s="132" t="s">
        <v>83</v>
      </c>
      <c r="C151" s="135">
        <v>1502</v>
      </c>
      <c r="D151" s="131" t="s">
        <v>116</v>
      </c>
      <c r="E151" s="133">
        <v>37.71</v>
      </c>
      <c r="F151" s="133">
        <v>405.90666899999997</v>
      </c>
      <c r="G151" s="133">
        <v>18.829999999999998</v>
      </c>
      <c r="H151" s="133">
        <v>23.68</v>
      </c>
      <c r="I151" s="124">
        <f t="shared" si="9"/>
        <v>448.41666899999996</v>
      </c>
      <c r="J151" s="124">
        <f t="shared" si="8"/>
        <v>493.25833590000002</v>
      </c>
      <c r="K151" s="124">
        <v>7250</v>
      </c>
      <c r="L151" s="124">
        <f t="shared" si="10"/>
        <v>3251021</v>
      </c>
    </row>
    <row r="152" spans="1:12" ht="16.5" x14ac:dyDescent="0.2">
      <c r="A152" s="131">
        <v>151</v>
      </c>
      <c r="B152" s="132" t="s">
        <v>83</v>
      </c>
      <c r="C152" s="135">
        <v>1503</v>
      </c>
      <c r="D152" s="131" t="s">
        <v>116</v>
      </c>
      <c r="E152" s="133">
        <v>37.71</v>
      </c>
      <c r="F152" s="133">
        <v>405.90666899999997</v>
      </c>
      <c r="G152" s="133">
        <v>18.829999999999998</v>
      </c>
      <c r="H152" s="133">
        <v>19.260000000000002</v>
      </c>
      <c r="I152" s="124">
        <f t="shared" si="9"/>
        <v>443.99666899999994</v>
      </c>
      <c r="J152" s="124">
        <f t="shared" si="8"/>
        <v>488.3963359</v>
      </c>
      <c r="K152" s="124">
        <v>7250</v>
      </c>
      <c r="L152" s="124">
        <f t="shared" si="10"/>
        <v>3218976</v>
      </c>
    </row>
    <row r="153" spans="1:12" ht="16.5" x14ac:dyDescent="0.2">
      <c r="A153" s="131">
        <v>152</v>
      </c>
      <c r="B153" s="132" t="s">
        <v>83</v>
      </c>
      <c r="C153" s="135">
        <v>1504</v>
      </c>
      <c r="D153" s="131" t="s">
        <v>116</v>
      </c>
      <c r="E153" s="133">
        <v>37.71</v>
      </c>
      <c r="F153" s="133">
        <v>405.90666899999997</v>
      </c>
      <c r="G153" s="133">
        <v>18.829999999999998</v>
      </c>
      <c r="H153" s="133">
        <v>19.260000000000002</v>
      </c>
      <c r="I153" s="124">
        <f t="shared" si="9"/>
        <v>443.99666899999994</v>
      </c>
      <c r="J153" s="124">
        <f t="shared" si="8"/>
        <v>488.3963359</v>
      </c>
      <c r="K153" s="124">
        <v>7250</v>
      </c>
      <c r="L153" s="124">
        <f t="shared" si="10"/>
        <v>3218976</v>
      </c>
    </row>
    <row r="154" spans="1:12" ht="16.5" x14ac:dyDescent="0.2">
      <c r="A154" s="131">
        <v>153</v>
      </c>
      <c r="B154" s="132" t="s">
        <v>83</v>
      </c>
      <c r="C154" s="135">
        <v>1505</v>
      </c>
      <c r="D154" s="131" t="s">
        <v>116</v>
      </c>
      <c r="E154" s="133">
        <v>37.71</v>
      </c>
      <c r="F154" s="133">
        <v>405.90666899999997</v>
      </c>
      <c r="G154" s="133">
        <v>18.829999999999998</v>
      </c>
      <c r="H154" s="133">
        <v>24.86</v>
      </c>
      <c r="I154" s="124">
        <f t="shared" si="9"/>
        <v>449.59666899999996</v>
      </c>
      <c r="J154" s="124">
        <f t="shared" si="8"/>
        <v>494.55633590000002</v>
      </c>
      <c r="K154" s="124">
        <v>7250</v>
      </c>
      <c r="L154" s="124">
        <f t="shared" si="10"/>
        <v>3259576</v>
      </c>
    </row>
    <row r="155" spans="1:12" ht="16.5" x14ac:dyDescent="0.2">
      <c r="A155" s="131">
        <v>154</v>
      </c>
      <c r="B155" s="132" t="s">
        <v>83</v>
      </c>
      <c r="C155" s="135">
        <v>1506</v>
      </c>
      <c r="D155" s="131" t="s">
        <v>116</v>
      </c>
      <c r="E155" s="133">
        <v>37.94</v>
      </c>
      <c r="F155" s="133">
        <v>408.38236599999993</v>
      </c>
      <c r="G155" s="133">
        <v>19.260000000000002</v>
      </c>
      <c r="H155" s="133">
        <v>23.68</v>
      </c>
      <c r="I155" s="124">
        <f t="shared" si="9"/>
        <v>451.32236599999993</v>
      </c>
      <c r="J155" s="124">
        <f t="shared" si="8"/>
        <v>496.45460259999999</v>
      </c>
      <c r="K155" s="124">
        <v>7250</v>
      </c>
      <c r="L155" s="124">
        <f t="shared" si="10"/>
        <v>3272087</v>
      </c>
    </row>
    <row r="156" spans="1:12" ht="16.5" x14ac:dyDescent="0.2">
      <c r="A156" s="131">
        <v>155</v>
      </c>
      <c r="B156" s="132" t="s">
        <v>83</v>
      </c>
      <c r="C156" s="135">
        <v>1507</v>
      </c>
      <c r="D156" s="131" t="s">
        <v>116</v>
      </c>
      <c r="E156" s="133">
        <v>37.94</v>
      </c>
      <c r="F156" s="133">
        <v>408.38236599999993</v>
      </c>
      <c r="G156" s="133">
        <v>19.260000000000002</v>
      </c>
      <c r="H156" s="133">
        <v>15.39</v>
      </c>
      <c r="I156" s="124">
        <f t="shared" si="9"/>
        <v>443.03236599999991</v>
      </c>
      <c r="J156" s="124">
        <f t="shared" si="8"/>
        <v>487.33560259999996</v>
      </c>
      <c r="K156" s="124">
        <v>7250</v>
      </c>
      <c r="L156" s="124">
        <f t="shared" si="10"/>
        <v>3211985</v>
      </c>
    </row>
    <row r="157" spans="1:12" ht="16.5" x14ac:dyDescent="0.2">
      <c r="A157" s="131">
        <v>156</v>
      </c>
      <c r="B157" s="132" t="s">
        <v>83</v>
      </c>
      <c r="C157" s="135">
        <v>1508</v>
      </c>
      <c r="D157" s="131" t="s">
        <v>116</v>
      </c>
      <c r="E157" s="133">
        <v>37.71</v>
      </c>
      <c r="F157" s="133">
        <v>405.90666899999997</v>
      </c>
      <c r="G157" s="133">
        <v>18.829999999999998</v>
      </c>
      <c r="H157" s="133">
        <v>24.86</v>
      </c>
      <c r="I157" s="124">
        <f t="shared" si="9"/>
        <v>449.59666899999996</v>
      </c>
      <c r="J157" s="124">
        <f t="shared" si="8"/>
        <v>494.55633590000002</v>
      </c>
      <c r="K157" s="124">
        <v>7250</v>
      </c>
      <c r="L157" s="124">
        <f t="shared" si="10"/>
        <v>3259576</v>
      </c>
    </row>
    <row r="158" spans="1:12" ht="16.5" x14ac:dyDescent="0.2">
      <c r="A158" s="131">
        <v>157</v>
      </c>
      <c r="B158" s="132" t="s">
        <v>83</v>
      </c>
      <c r="C158" s="135">
        <v>1509</v>
      </c>
      <c r="D158" s="131" t="s">
        <v>116</v>
      </c>
      <c r="E158" s="133">
        <v>37.71</v>
      </c>
      <c r="F158" s="133">
        <v>405.90666899999997</v>
      </c>
      <c r="G158" s="133">
        <v>18.829999999999998</v>
      </c>
      <c r="H158" s="133">
        <v>20.45</v>
      </c>
      <c r="I158" s="124">
        <f t="shared" si="9"/>
        <v>445.18666899999994</v>
      </c>
      <c r="J158" s="124">
        <f t="shared" si="8"/>
        <v>489.70533589999997</v>
      </c>
      <c r="K158" s="124">
        <v>7250</v>
      </c>
      <c r="L158" s="124">
        <f t="shared" si="10"/>
        <v>3227603</v>
      </c>
    </row>
    <row r="159" spans="1:12" ht="16.5" x14ac:dyDescent="0.2">
      <c r="A159" s="131">
        <v>158</v>
      </c>
      <c r="B159" s="132" t="s">
        <v>83</v>
      </c>
      <c r="C159" s="135">
        <v>1510</v>
      </c>
      <c r="D159" s="131" t="s">
        <v>116</v>
      </c>
      <c r="E159" s="133">
        <v>37.71</v>
      </c>
      <c r="F159" s="133">
        <v>405.90666899999997</v>
      </c>
      <c r="G159" s="133">
        <v>18.829999999999998</v>
      </c>
      <c r="H159" s="133">
        <v>20.45</v>
      </c>
      <c r="I159" s="124">
        <f t="shared" si="9"/>
        <v>445.18666899999994</v>
      </c>
      <c r="J159" s="124">
        <f t="shared" si="8"/>
        <v>489.70533589999997</v>
      </c>
      <c r="K159" s="124">
        <v>7250</v>
      </c>
      <c r="L159" s="124">
        <f t="shared" si="10"/>
        <v>3227603</v>
      </c>
    </row>
    <row r="160" spans="1:12" ht="16.5" x14ac:dyDescent="0.2">
      <c r="A160" s="131">
        <v>159</v>
      </c>
      <c r="B160" s="132" t="s">
        <v>83</v>
      </c>
      <c r="C160" s="135">
        <v>1511</v>
      </c>
      <c r="D160" s="131" t="s">
        <v>116</v>
      </c>
      <c r="E160" s="133">
        <v>37.71</v>
      </c>
      <c r="F160" s="133">
        <v>405.90666899999997</v>
      </c>
      <c r="G160" s="133">
        <v>18.829999999999998</v>
      </c>
      <c r="H160" s="133">
        <v>24.86</v>
      </c>
      <c r="I160" s="124">
        <f t="shared" si="9"/>
        <v>449.59666899999996</v>
      </c>
      <c r="J160" s="124">
        <f t="shared" si="8"/>
        <v>494.55633590000002</v>
      </c>
      <c r="K160" s="124">
        <v>7250</v>
      </c>
      <c r="L160" s="124">
        <f t="shared" si="10"/>
        <v>3259576</v>
      </c>
    </row>
    <row r="161" spans="1:12" ht="16.5" x14ac:dyDescent="0.2">
      <c r="A161" s="131">
        <v>160</v>
      </c>
      <c r="B161" s="132" t="s">
        <v>83</v>
      </c>
      <c r="C161" s="135">
        <v>1512</v>
      </c>
      <c r="D161" s="131" t="s">
        <v>116</v>
      </c>
      <c r="E161" s="133">
        <v>38.79</v>
      </c>
      <c r="F161" s="133">
        <v>417.53168099999999</v>
      </c>
      <c r="G161" s="133">
        <v>19.260000000000002</v>
      </c>
      <c r="H161" s="133">
        <v>15.39</v>
      </c>
      <c r="I161" s="124">
        <f t="shared" si="9"/>
        <v>452.18168099999997</v>
      </c>
      <c r="J161" s="124">
        <f t="shared" si="8"/>
        <v>497.39984909999998</v>
      </c>
      <c r="K161" s="124">
        <v>7250</v>
      </c>
      <c r="L161" s="124">
        <f t="shared" si="10"/>
        <v>3278317</v>
      </c>
    </row>
    <row r="162" spans="1:12" ht="16.5" x14ac:dyDescent="0.3">
      <c r="A162" s="158" t="s">
        <v>30</v>
      </c>
      <c r="B162" s="159"/>
      <c r="C162" s="159"/>
      <c r="D162" s="160"/>
      <c r="E162" s="65">
        <f>SUM(E2:E161)</f>
        <v>6068.9699999999993</v>
      </c>
      <c r="F162" s="65">
        <f t="shared" ref="F162:L162" si="11">SUM(F2:F161)</f>
        <v>65325.786183000157</v>
      </c>
      <c r="G162" s="65">
        <f t="shared" si="11"/>
        <v>3036.0199999999991</v>
      </c>
      <c r="H162" s="65">
        <f t="shared" si="11"/>
        <v>3419.4499999999985</v>
      </c>
      <c r="I162" s="65">
        <f t="shared" si="11"/>
        <v>71781.256183000005</v>
      </c>
      <c r="J162" s="65">
        <f t="shared" si="11"/>
        <v>78959.381801299925</v>
      </c>
      <c r="K162" s="65"/>
      <c r="L162" s="65">
        <f t="shared" si="11"/>
        <v>520414113</v>
      </c>
    </row>
  </sheetData>
  <mergeCells count="1">
    <mergeCell ref="A162:D1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1DF9-9D91-4163-99A1-8AD48C219F83}">
  <dimension ref="A1:J21"/>
  <sheetViews>
    <sheetView topLeftCell="A8" workbookViewId="0">
      <selection activeCell="A13" sqref="A13:J13"/>
    </sheetView>
  </sheetViews>
  <sheetFormatPr defaultRowHeight="14.25" x14ac:dyDescent="0.2"/>
  <cols>
    <col min="1" max="1" width="3.25" customWidth="1"/>
    <col min="2" max="2" width="7.5" bestFit="1" customWidth="1"/>
    <col min="3" max="3" width="7.375" bestFit="1" customWidth="1"/>
    <col min="4" max="4" width="5.375" bestFit="1" customWidth="1"/>
    <col min="5" max="6" width="8.625" bestFit="1" customWidth="1"/>
    <col min="7" max="7" width="7.375" bestFit="1" customWidth="1"/>
    <col min="8" max="8" width="8.375" bestFit="1" customWidth="1"/>
    <col min="9" max="10" width="8.625" bestFit="1" customWidth="1"/>
  </cols>
  <sheetData>
    <row r="1" spans="1:10" ht="66" x14ac:dyDescent="0.2">
      <c r="A1" s="121" t="s">
        <v>26</v>
      </c>
      <c r="B1" s="121" t="s">
        <v>32</v>
      </c>
      <c r="C1" s="121" t="s">
        <v>31</v>
      </c>
      <c r="D1" s="121" t="s">
        <v>52</v>
      </c>
      <c r="E1" s="121" t="s">
        <v>111</v>
      </c>
      <c r="F1" s="121" t="s">
        <v>54</v>
      </c>
      <c r="G1" s="121" t="s">
        <v>112</v>
      </c>
      <c r="H1" s="121" t="s">
        <v>113</v>
      </c>
      <c r="I1" s="121" t="s">
        <v>106</v>
      </c>
      <c r="J1" s="121" t="s">
        <v>114</v>
      </c>
    </row>
    <row r="2" spans="1:10" ht="16.5" x14ac:dyDescent="0.2">
      <c r="A2" s="123">
        <v>1</v>
      </c>
      <c r="B2" s="123" t="s">
        <v>72</v>
      </c>
      <c r="C2" s="127">
        <v>703</v>
      </c>
      <c r="D2" s="123" t="s">
        <v>116</v>
      </c>
      <c r="E2" s="126">
        <v>37.36</v>
      </c>
      <c r="F2" s="124">
        <v>402.13930399999998</v>
      </c>
      <c r="G2" s="124">
        <v>19.37</v>
      </c>
      <c r="H2" s="124">
        <v>20.46</v>
      </c>
      <c r="I2" s="124">
        <f t="shared" ref="I2:I12" si="0">F2+G2+H2</f>
        <v>441.96930399999997</v>
      </c>
      <c r="J2" s="124">
        <f t="shared" ref="J2:J12" si="1">I2*1.1</f>
        <v>486.16623440000001</v>
      </c>
    </row>
    <row r="3" spans="1:10" ht="16.5" x14ac:dyDescent="0.2">
      <c r="A3" s="123">
        <v>2</v>
      </c>
      <c r="B3" s="123" t="s">
        <v>72</v>
      </c>
      <c r="C3" s="127">
        <v>704</v>
      </c>
      <c r="D3" s="123" t="s">
        <v>116</v>
      </c>
      <c r="E3" s="126">
        <v>37.36</v>
      </c>
      <c r="F3" s="124">
        <v>402.13930399999998</v>
      </c>
      <c r="G3" s="124">
        <v>19.37</v>
      </c>
      <c r="H3" s="124">
        <v>14.53</v>
      </c>
      <c r="I3" s="124">
        <f t="shared" si="0"/>
        <v>436.03930399999996</v>
      </c>
      <c r="J3" s="124">
        <f t="shared" si="1"/>
        <v>479.64323439999998</v>
      </c>
    </row>
    <row r="4" spans="1:10" ht="16.5" x14ac:dyDescent="0.2">
      <c r="A4" s="123">
        <v>3</v>
      </c>
      <c r="B4" s="123" t="s">
        <v>73</v>
      </c>
      <c r="C4" s="127">
        <v>806</v>
      </c>
      <c r="D4" s="123" t="s">
        <v>116</v>
      </c>
      <c r="E4" s="126">
        <v>37.36</v>
      </c>
      <c r="F4" s="124">
        <v>402.13930399999998</v>
      </c>
      <c r="G4" s="124">
        <v>19.37</v>
      </c>
      <c r="H4" s="124">
        <v>20.46</v>
      </c>
      <c r="I4" s="124">
        <f t="shared" si="0"/>
        <v>441.96930399999997</v>
      </c>
      <c r="J4" s="124">
        <f t="shared" si="1"/>
        <v>486.16623440000001</v>
      </c>
    </row>
    <row r="5" spans="1:10" ht="33" x14ac:dyDescent="0.2">
      <c r="A5" s="123">
        <v>4</v>
      </c>
      <c r="B5" s="123" t="s">
        <v>76</v>
      </c>
      <c r="C5" s="127">
        <v>1101</v>
      </c>
      <c r="D5" s="123" t="s">
        <v>53</v>
      </c>
      <c r="E5" s="126">
        <v>53.88</v>
      </c>
      <c r="F5" s="124">
        <v>579.958932</v>
      </c>
      <c r="G5" s="124">
        <v>19.690000000000001</v>
      </c>
      <c r="H5" s="124">
        <v>20.55</v>
      </c>
      <c r="I5" s="124">
        <f t="shared" si="0"/>
        <v>620.19893200000001</v>
      </c>
      <c r="J5" s="124">
        <f t="shared" si="1"/>
        <v>682.21882520000008</v>
      </c>
    </row>
    <row r="6" spans="1:10" ht="33" x14ac:dyDescent="0.2">
      <c r="A6" s="123">
        <v>5</v>
      </c>
      <c r="B6" s="123" t="s">
        <v>80</v>
      </c>
      <c r="C6" s="127">
        <v>1203</v>
      </c>
      <c r="D6" s="123" t="s">
        <v>116</v>
      </c>
      <c r="E6" s="126">
        <v>37.36</v>
      </c>
      <c r="F6" s="124">
        <v>402.13930399999998</v>
      </c>
      <c r="G6" s="124">
        <v>19.37</v>
      </c>
      <c r="H6" s="124">
        <v>20.46</v>
      </c>
      <c r="I6" s="124">
        <f t="shared" si="0"/>
        <v>441.96930399999997</v>
      </c>
      <c r="J6" s="124">
        <f t="shared" si="1"/>
        <v>486.16623440000001</v>
      </c>
    </row>
    <row r="7" spans="1:10" ht="33" x14ac:dyDescent="0.2">
      <c r="A7" s="123">
        <v>6</v>
      </c>
      <c r="B7" s="123" t="s">
        <v>80</v>
      </c>
      <c r="C7" s="127">
        <v>1204</v>
      </c>
      <c r="D7" s="123" t="s">
        <v>116</v>
      </c>
      <c r="E7" s="126">
        <v>37.36</v>
      </c>
      <c r="F7" s="124">
        <v>402.13930399999998</v>
      </c>
      <c r="G7" s="124">
        <v>19.37</v>
      </c>
      <c r="H7" s="124">
        <v>14.53</v>
      </c>
      <c r="I7" s="124">
        <f t="shared" si="0"/>
        <v>436.03930399999996</v>
      </c>
      <c r="J7" s="124">
        <f t="shared" si="1"/>
        <v>479.64323439999998</v>
      </c>
    </row>
    <row r="8" spans="1:10" ht="33" x14ac:dyDescent="0.2">
      <c r="A8" s="123">
        <v>7</v>
      </c>
      <c r="B8" s="123" t="s">
        <v>81</v>
      </c>
      <c r="C8" s="127">
        <v>1301</v>
      </c>
      <c r="D8" s="123" t="s">
        <v>53</v>
      </c>
      <c r="E8" s="126">
        <v>53.88</v>
      </c>
      <c r="F8" s="124">
        <v>579.958932</v>
      </c>
      <c r="G8" s="124">
        <v>19.690000000000001</v>
      </c>
      <c r="H8" s="124">
        <v>20.55</v>
      </c>
      <c r="I8" s="124">
        <f t="shared" si="0"/>
        <v>620.19893200000001</v>
      </c>
      <c r="J8" s="124">
        <f t="shared" si="1"/>
        <v>682.21882520000008</v>
      </c>
    </row>
    <row r="9" spans="1:10" ht="33" x14ac:dyDescent="0.2">
      <c r="A9" s="123">
        <v>8</v>
      </c>
      <c r="B9" s="123" t="s">
        <v>81</v>
      </c>
      <c r="C9" s="127">
        <v>1302</v>
      </c>
      <c r="D9" s="123" t="s">
        <v>53</v>
      </c>
      <c r="E9" s="126">
        <v>53.88</v>
      </c>
      <c r="F9" s="124">
        <v>579.958932</v>
      </c>
      <c r="G9" s="124">
        <v>19.690000000000001</v>
      </c>
      <c r="H9" s="124">
        <v>20.55</v>
      </c>
      <c r="I9" s="124">
        <f t="shared" si="0"/>
        <v>620.19893200000001</v>
      </c>
      <c r="J9" s="124">
        <f t="shared" si="1"/>
        <v>682.21882520000008</v>
      </c>
    </row>
    <row r="10" spans="1:10" ht="33" x14ac:dyDescent="0.2">
      <c r="A10" s="123">
        <v>9</v>
      </c>
      <c r="B10" s="123" t="s">
        <v>82</v>
      </c>
      <c r="C10" s="127">
        <v>1401</v>
      </c>
      <c r="D10" s="123" t="s">
        <v>53</v>
      </c>
      <c r="E10" s="126">
        <v>53.88</v>
      </c>
      <c r="F10" s="124">
        <v>579.958932</v>
      </c>
      <c r="G10" s="124">
        <v>19.690000000000001</v>
      </c>
      <c r="H10" s="124">
        <v>20.55</v>
      </c>
      <c r="I10" s="124">
        <f t="shared" si="0"/>
        <v>620.19893200000001</v>
      </c>
      <c r="J10" s="124">
        <f t="shared" si="1"/>
        <v>682.21882520000008</v>
      </c>
    </row>
    <row r="11" spans="1:10" ht="33" x14ac:dyDescent="0.2">
      <c r="A11" s="123">
        <v>10</v>
      </c>
      <c r="B11" s="123" t="s">
        <v>82</v>
      </c>
      <c r="C11" s="127">
        <v>1402</v>
      </c>
      <c r="D11" s="123" t="s">
        <v>53</v>
      </c>
      <c r="E11" s="126">
        <v>53.88</v>
      </c>
      <c r="F11" s="124">
        <v>579.958932</v>
      </c>
      <c r="G11" s="124">
        <v>19.690000000000001</v>
      </c>
      <c r="H11" s="124">
        <v>20.55</v>
      </c>
      <c r="I11" s="124">
        <f t="shared" si="0"/>
        <v>620.19893200000001</v>
      </c>
      <c r="J11" s="124">
        <f t="shared" si="1"/>
        <v>682.21882520000008</v>
      </c>
    </row>
    <row r="12" spans="1:10" ht="33" x14ac:dyDescent="0.2">
      <c r="A12" s="123">
        <v>11</v>
      </c>
      <c r="B12" s="123" t="s">
        <v>82</v>
      </c>
      <c r="C12" s="127">
        <v>1404</v>
      </c>
      <c r="D12" s="123" t="s">
        <v>116</v>
      </c>
      <c r="E12" s="126">
        <v>37.36</v>
      </c>
      <c r="F12" s="124">
        <v>402.13930399999998</v>
      </c>
      <c r="G12" s="124">
        <v>19.37</v>
      </c>
      <c r="H12" s="124">
        <v>14.53</v>
      </c>
      <c r="I12" s="124">
        <f t="shared" si="0"/>
        <v>436.03930399999996</v>
      </c>
      <c r="J12" s="124">
        <f t="shared" si="1"/>
        <v>479.64323439999998</v>
      </c>
    </row>
    <row r="13" spans="1:10" ht="16.5" x14ac:dyDescent="0.3">
      <c r="A13" s="153" t="s">
        <v>30</v>
      </c>
      <c r="B13" s="153"/>
      <c r="C13" s="153"/>
      <c r="D13" s="153"/>
      <c r="E13" s="65">
        <f>SUM(E2:E12)</f>
        <v>493.56</v>
      </c>
      <c r="F13" s="65">
        <f t="shared" ref="F13:J13" si="2">SUM(F2:F12)</f>
        <v>5312.6304839999993</v>
      </c>
      <c r="G13" s="65">
        <f t="shared" si="2"/>
        <v>214.67000000000002</v>
      </c>
      <c r="H13" s="65">
        <f t="shared" si="2"/>
        <v>207.72000000000006</v>
      </c>
      <c r="I13" s="65">
        <f t="shared" si="2"/>
        <v>5735.0204840000006</v>
      </c>
      <c r="J13" s="65">
        <f t="shared" si="2"/>
        <v>6308.5225324000003</v>
      </c>
    </row>
    <row r="18" spans="1:10" ht="66" x14ac:dyDescent="0.2">
      <c r="A18" s="121" t="s">
        <v>26</v>
      </c>
      <c r="B18" s="121" t="s">
        <v>32</v>
      </c>
      <c r="C18" s="121" t="s">
        <v>120</v>
      </c>
      <c r="D18" s="121" t="s">
        <v>52</v>
      </c>
      <c r="E18" s="121" t="s">
        <v>111</v>
      </c>
      <c r="F18" s="121" t="s">
        <v>54</v>
      </c>
      <c r="G18" s="121" t="s">
        <v>112</v>
      </c>
      <c r="H18" s="121" t="s">
        <v>113</v>
      </c>
      <c r="I18" s="121" t="s">
        <v>106</v>
      </c>
      <c r="J18" s="121" t="s">
        <v>114</v>
      </c>
    </row>
    <row r="19" spans="1:10" ht="33" x14ac:dyDescent="0.2">
      <c r="A19" s="123">
        <v>1</v>
      </c>
      <c r="B19" s="123" t="s">
        <v>77</v>
      </c>
      <c r="C19" s="123">
        <v>1</v>
      </c>
      <c r="D19" s="123" t="s">
        <v>108</v>
      </c>
      <c r="E19" s="124">
        <v>15</v>
      </c>
      <c r="F19" s="124">
        <v>161.45849999999999</v>
      </c>
      <c r="G19" s="124">
        <v>0</v>
      </c>
      <c r="H19" s="124">
        <v>0</v>
      </c>
      <c r="I19" s="124">
        <f t="shared" ref="I19:I20" si="3">F19+G19+H19</f>
        <v>161.45849999999999</v>
      </c>
      <c r="J19" s="124">
        <f t="shared" ref="J19:J20" si="4">I19*1.1</f>
        <v>177.60435000000001</v>
      </c>
    </row>
    <row r="20" spans="1:10" ht="33" x14ac:dyDescent="0.2">
      <c r="A20" s="123">
        <v>2</v>
      </c>
      <c r="B20" s="123" t="s">
        <v>77</v>
      </c>
      <c r="C20" s="123">
        <v>2</v>
      </c>
      <c r="D20" s="123" t="s">
        <v>108</v>
      </c>
      <c r="E20" s="124">
        <v>16.98</v>
      </c>
      <c r="F20" s="124">
        <v>182.77102199999999</v>
      </c>
      <c r="G20" s="124">
        <v>0</v>
      </c>
      <c r="H20" s="124">
        <v>0</v>
      </c>
      <c r="I20" s="124">
        <f t="shared" si="3"/>
        <v>182.77102199999999</v>
      </c>
      <c r="J20" s="124">
        <f t="shared" si="4"/>
        <v>201.04812419999999</v>
      </c>
    </row>
    <row r="21" spans="1:10" ht="16.5" x14ac:dyDescent="0.3">
      <c r="A21" s="153" t="s">
        <v>30</v>
      </c>
      <c r="B21" s="153"/>
      <c r="C21" s="153"/>
      <c r="D21" s="153"/>
      <c r="E21" s="65">
        <f>SUM(E19:E20)</f>
        <v>31.98</v>
      </c>
      <c r="F21" s="65">
        <f t="shared" ref="F21:J21" si="5">SUM(F19:F20)</f>
        <v>344.22952199999997</v>
      </c>
      <c r="G21" s="65">
        <f t="shared" si="5"/>
        <v>0</v>
      </c>
      <c r="H21" s="65">
        <f t="shared" si="5"/>
        <v>0</v>
      </c>
      <c r="I21" s="65">
        <f t="shared" si="5"/>
        <v>344.22952199999997</v>
      </c>
      <c r="J21" s="65">
        <f t="shared" si="5"/>
        <v>378.65247420000003</v>
      </c>
    </row>
  </sheetData>
  <mergeCells count="2">
    <mergeCell ref="A13:D13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Summary</vt:lpstr>
      <vt:lpstr>Land, Approval</vt:lpstr>
      <vt:lpstr>Construction Area</vt:lpstr>
      <vt:lpstr>Sheet2</vt:lpstr>
      <vt:lpstr>Bldg. No. 1 MIS</vt:lpstr>
      <vt:lpstr>Bldg. No. 8 MIS</vt:lpstr>
      <vt:lpstr>Bldg. No. 1 Unsold</vt:lpstr>
      <vt:lpstr>Bldg. No. 8 Unsold</vt:lpstr>
      <vt:lpstr>Bldg. No. 1 Landowner</vt:lpstr>
      <vt:lpstr>Bldg. No. 8 Landowner</vt:lpstr>
      <vt:lpstr>RR</vt:lpstr>
      <vt:lpstr>Nearby RERA Project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2024-10-28T12:15:49Z</dcterms:modified>
</cp:coreProperties>
</file>