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Borivali West Shimpoli Road\Sheetal Ashok Bamania\"/>
    </mc:Choice>
  </mc:AlternateContent>
  <xr:revisionPtr revIDLastSave="0" documentId="13_ncr:1_{59B0CFD7-8201-44B6-85C9-738D7EB39DFF}" xr6:coauthVersionLast="36" xr6:coauthVersionMax="47" xr10:uidLastSave="{00000000-0000-0000-0000-000000000000}"/>
  <bookViews>
    <workbookView xWindow="0" yWindow="0" windowWidth="28800" windowHeight="12105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</workbook>
</file>

<file path=xl/calcChain.xml><?xml version="1.0" encoding="utf-8"?>
<calcChain xmlns="http://schemas.openxmlformats.org/spreadsheetml/2006/main">
  <c r="G34" i="4" l="1"/>
  <c r="G33" i="4"/>
  <c r="G32" i="4"/>
  <c r="D32" i="4"/>
  <c r="G30" i="4"/>
  <c r="Q6" i="4" l="1"/>
  <c r="Q4" i="4" l="1"/>
  <c r="Q3" i="4"/>
  <c r="C5" i="25" l="1"/>
  <c r="C4" i="25"/>
  <c r="C3" i="25"/>
  <c r="P2" i="4"/>
  <c r="P3" i="4"/>
  <c r="B3" i="4" s="1"/>
  <c r="C3" i="4" s="1"/>
  <c r="D3" i="4" s="1"/>
  <c r="P4" i="4"/>
  <c r="P5" i="4"/>
  <c r="B6" i="4"/>
  <c r="C6" i="4" s="1"/>
  <c r="P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<sst xmlns="http://schemas.openxmlformats.org/spreadsheetml/2006/main" count="135" uniqueCount="94">
  <si>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</si>
  <si>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</si>
  <si>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</si>
  <si>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</si>
  <si>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</si>
  <si>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</si>
  <si>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</si>
  <si>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</si>
  <si>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</si>
  <si>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</si>
  <si>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</si>
  <si>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</si>
  <si>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</si>
  <si>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</si>
  <si>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</si>
  <si>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</si>
  <si>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</si>
  <si>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</si>
  <si>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</si>
  <si>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</si>
  <si>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</si>
  <si>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</si>
  <si>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</si>
  <si>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</si>
  <si>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</si>
  <si>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</si>
  <si>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</si>
  <si>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</si>
  <si>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</si>
  <si>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</si>
  <si>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</si>
  <si>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</si>
  <si>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</si>
  <si>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</si>
  <si>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</si>
  <si>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</si>
  <si>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</si>
  <si>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</si>
  <si>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</si>
  <si>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</si>
  <si>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</si>
  <si>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</si>
  <si>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</si>
  <si>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</si>
  <si>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</si>
  <si>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</si>
  <si>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</si>
  <si>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</si>
  <si>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</si>
  <si>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</si>
  <si>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</si>
  <si>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</si>
  <si>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</si>
  <si>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</si>
  <si>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</si>
  <si>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</si>
  <si>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</si>
  <si>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</si>
  <si>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</si>
  <si>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</si>
  <si>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</si>
  <si>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</si>
  <si>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</si>
  <si>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</si>
  <si>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</si>
  <si>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</si>
  <si>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</si>
  <si>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</si>
  <si>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</si>
  <si>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</si>
  <si>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</si>
  <si>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</si>
  <si>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</si>
  <si>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</si>
  <si>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</si>
  <si>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</si>
  <si>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</si>
  <si>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</si>
  <si>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</si>
  <si>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</si>
  <si>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</si>
  <si>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</si>
  <si>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IGR-21.03.24</t>
  </si>
  <si>
    <t>IGR-22.12.23</t>
  </si>
  <si>
    <t>IGR-07.11.23</t>
  </si>
  <si>
    <t>IGR-22.04.23</t>
  </si>
  <si>
    <t>Flat no 3103 Floor 31 St JP North Aviva Bldg Vinay Nagar RMA complex Near Mira road East</t>
  </si>
  <si>
    <t>ca</t>
  </si>
  <si>
    <t>bal</t>
  </si>
  <si>
    <t>rate on ca</t>
  </si>
  <si>
    <t>16.12.21</t>
  </si>
  <si>
    <t>sd</t>
  </si>
  <si>
    <t>rd</t>
  </si>
  <si>
    <t>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</si>
</sst>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0EE42-FAEE-443B-8D95-95489454C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317B50-CA19-4412-9565-F39A8FD63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0757F9-6FB0-4B27-A271-39272FB28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14142-08D1-4B52-8988-31B7E9DD5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20244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4455C-EC0A-4B9E-BAD1-94379DCA1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4644" cy="87832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46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6870A0-8180-482D-8BA5-5C19A00FF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878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74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80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75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76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77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78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79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20000</v>
      </c>
      <c r="D3" s="24" t="s">
        <v>73</v>
      </c>
      <c r="E3" s="6" t="s">
        <v>81</v>
      </c>
      <c r="F3" s="19"/>
    </row>
    <row r="4" spans="1:6" ht="30" x14ac:dyDescent="0.25">
      <c r="A4" s="23" t="s">
        <v>14</v>
      </c>
      <c r="B4" s="20"/>
      <c r="C4" s="21">
        <v>3000</v>
      </c>
      <c r="D4" s="24"/>
      <c r="F4" s="19"/>
    </row>
    <row r="5" spans="1:6" x14ac:dyDescent="0.25">
      <c r="A5" s="16" t="s">
        <v>15</v>
      </c>
      <c r="B5" s="20"/>
      <c r="C5" s="21">
        <f>C3-C4</f>
        <v>17000</v>
      </c>
      <c r="D5" s="24"/>
      <c r="F5" s="19"/>
    </row>
    <row r="6" spans="1:6" x14ac:dyDescent="0.25">
      <c r="A6" s="16" t="s">
        <v>16</v>
      </c>
      <c r="B6" s="20"/>
      <c r="C6" s="21">
        <f>C4</f>
        <v>3000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19"/>
    </row>
    <row r="13" spans="1:6" x14ac:dyDescent="0.25">
      <c r="A13" s="16" t="s">
        <v>22</v>
      </c>
      <c r="B13" s="20"/>
      <c r="C13" s="21">
        <f>C6-C12</f>
        <v>3000</v>
      </c>
      <c r="D13" s="19"/>
    </row>
    <row r="14" spans="1:6" x14ac:dyDescent="0.25">
      <c r="A14" s="16" t="s">
        <v>15</v>
      </c>
      <c r="B14" s="20"/>
      <c r="C14" s="21">
        <f>C5</f>
        <v>17000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20000</v>
      </c>
      <c r="D16" s="19"/>
    </row>
    <row r="17" spans="1:4" x14ac:dyDescent="0.25">
      <c r="B17" s="25"/>
      <c r="C17" s="26"/>
      <c r="D17" s="19"/>
    </row>
    <row r="18" spans="1:4" x14ac:dyDescent="0.25">
      <c r="A18" s="75" t="str">
        <f>E3</f>
        <v>ACA</v>
      </c>
      <c r="B18" s="7"/>
      <c r="C18" s="31">
        <v>302</v>
      </c>
      <c r="D18" s="19"/>
    </row>
    <row r="19" spans="1:4" x14ac:dyDescent="0.25">
      <c r="A19" s="16" t="s">
        <v>71</v>
      </c>
      <c r="B19" s="6"/>
      <c r="C19" s="32">
        <f>C18*C16</f>
        <v>6040000</v>
      </c>
      <c r="D19" s="33"/>
    </row>
    <row r="20" spans="1:4" x14ac:dyDescent="0.25">
      <c r="A20" s="16" t="s">
        <v>24</v>
      </c>
      <c r="C20" s="34">
        <f>C19*90%</f>
        <v>5436000</v>
      </c>
      <c r="D20" s="19"/>
    </row>
    <row r="21" spans="1:4" x14ac:dyDescent="0.25">
      <c r="A21" s="16" t="s">
        <v>25</v>
      </c>
      <c r="C21" s="34">
        <f>C19*80%</f>
        <v>4832000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906000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12583.333333333334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4" workbookViewId="0">
      <selection activeCell="H14" sqref="H1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302</v>
      </c>
      <c r="C2" s="4">
        <f t="shared" ref="C2:C16" si="1">B2*1.2</f>
        <v>362.4</v>
      </c>
      <c r="D2" s="4">
        <f t="shared" ref="D2:D16" si="2">C2*1.2</f>
        <v>434.87999999999994</v>
      </c>
      <c r="E2" s="5">
        <f t="shared" ref="E2:E16" si="3">R2</f>
        <v>6000000</v>
      </c>
      <c r="F2" s="76">
        <f t="shared" ref="F2:F15" si="4">ROUND((E2/B2),0)</f>
        <v>19868</v>
      </c>
      <c r="G2" s="76">
        <f t="shared" ref="G2:G15" si="5">ROUND((E2/C2),0)</f>
        <v>16556</v>
      </c>
      <c r="H2" s="76">
        <f t="shared" ref="H2:H15" si="6">ROUND((E2/D2),0)</f>
        <v>13797</v>
      </c>
      <c r="I2" s="76">
        <f t="shared" ref="I2:I15" si="7">T2</f>
        <v>0</v>
      </c>
      <c r="J2" s="76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302</v>
      </c>
      <c r="R2" s="77">
        <v>6000000</v>
      </c>
      <c r="S2" s="77" t="s">
        <v>83</v>
      </c>
    </row>
    <row r="3" spans="1:19" x14ac:dyDescent="0.25">
      <c r="A3" s="4">
        <v>2</v>
      </c>
      <c r="B3" s="4">
        <f t="shared" si="0"/>
        <v>302</v>
      </c>
      <c r="C3" s="4">
        <f t="shared" si="1"/>
        <v>362.4</v>
      </c>
      <c r="D3" s="4">
        <f t="shared" si="2"/>
        <v>434.87999999999994</v>
      </c>
      <c r="E3" s="5">
        <f t="shared" si="3"/>
        <v>5858600</v>
      </c>
      <c r="F3" s="4">
        <f t="shared" si="4"/>
        <v>19399</v>
      </c>
      <c r="G3" s="4">
        <f t="shared" si="5"/>
        <v>16166</v>
      </c>
      <c r="H3" s="4">
        <f t="shared" si="6"/>
        <v>13472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263+39</f>
        <v>302</v>
      </c>
      <c r="R3" s="2">
        <v>5858600</v>
      </c>
      <c r="S3" s="2" t="s">
        <v>82</v>
      </c>
    </row>
    <row r="4" spans="1:19" x14ac:dyDescent="0.25">
      <c r="A4" s="4">
        <v>3</v>
      </c>
      <c r="B4" s="4">
        <f t="shared" si="0"/>
        <v>302</v>
      </c>
      <c r="C4" s="4">
        <f t="shared" si="1"/>
        <v>362.4</v>
      </c>
      <c r="D4" s="4">
        <f t="shared" si="2"/>
        <v>434.87999999999994</v>
      </c>
      <c r="E4" s="5">
        <f t="shared" si="3"/>
        <v>5865550</v>
      </c>
      <c r="F4" s="4">
        <f t="shared" si="4"/>
        <v>19422</v>
      </c>
      <c r="G4" s="4">
        <f t="shared" si="5"/>
        <v>16185</v>
      </c>
      <c r="H4" s="4">
        <f t="shared" si="6"/>
        <v>13488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263+39</f>
        <v>302</v>
      </c>
      <c r="R4" s="2">
        <v>5865550</v>
      </c>
      <c r="S4" s="2" t="s">
        <v>84</v>
      </c>
    </row>
    <row r="5" spans="1:19" x14ac:dyDescent="0.25">
      <c r="A5" s="4">
        <v>4</v>
      </c>
      <c r="B5" s="4">
        <f t="shared" si="0"/>
        <v>302</v>
      </c>
      <c r="C5" s="4">
        <f t="shared" si="1"/>
        <v>362.4</v>
      </c>
      <c r="D5" s="4">
        <f t="shared" si="2"/>
        <v>434.87999999999994</v>
      </c>
      <c r="E5" s="5">
        <f t="shared" si="3"/>
        <v>5954821</v>
      </c>
      <c r="F5" s="76">
        <f t="shared" si="4"/>
        <v>19718</v>
      </c>
      <c r="G5" s="76">
        <f t="shared" si="5"/>
        <v>16432</v>
      </c>
      <c r="H5" s="76">
        <f t="shared" si="6"/>
        <v>13693</v>
      </c>
      <c r="I5" s="76">
        <f t="shared" si="7"/>
        <v>0</v>
      </c>
      <c r="J5" s="76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302</v>
      </c>
      <c r="R5" s="77">
        <v>5954821</v>
      </c>
      <c r="S5" s="77" t="s">
        <v>85</v>
      </c>
    </row>
    <row r="6" spans="1:19" x14ac:dyDescent="0.25">
      <c r="A6" s="4">
        <v>5</v>
      </c>
      <c r="B6" s="4">
        <f t="shared" si="0"/>
        <v>359.09090909090907</v>
      </c>
      <c r="C6" s="4">
        <f t="shared" si="1"/>
        <v>430.90909090909088</v>
      </c>
      <c r="D6" s="4">
        <f t="shared" si="2"/>
        <v>517.09090909090901</v>
      </c>
      <c r="E6" s="5">
        <f t="shared" si="3"/>
        <v>8000000</v>
      </c>
      <c r="F6" s="76">
        <f t="shared" si="4"/>
        <v>22278</v>
      </c>
      <c r="G6" s="76">
        <f t="shared" si="5"/>
        <v>18565</v>
      </c>
      <c r="H6" s="76">
        <f t="shared" si="6"/>
        <v>15471</v>
      </c>
      <c r="I6" s="76">
        <f t="shared" si="7"/>
        <v>0</v>
      </c>
      <c r="J6" s="76">
        <f t="shared" si="8"/>
        <v>0</v>
      </c>
      <c r="K6" s="7"/>
      <c r="L6" s="7"/>
      <c r="M6" s="7"/>
      <c r="N6" s="7"/>
      <c r="O6" s="7">
        <v>0</v>
      </c>
      <c r="P6" s="7">
        <v>395</v>
      </c>
      <c r="Q6" s="7">
        <f>P6/1.1</f>
        <v>359.09090909090907</v>
      </c>
      <c r="R6" s="77">
        <v>8000000</v>
      </c>
      <c r="S6" s="2"/>
    </row>
    <row r="7" spans="1:19" x14ac:dyDescent="0.25">
      <c r="A7" s="4">
        <v>6</v>
      </c>
      <c r="B7" s="4">
        <f t="shared" si="0"/>
        <v>350</v>
      </c>
      <c r="C7" s="4">
        <f t="shared" si="1"/>
        <v>420</v>
      </c>
      <c r="D7" s="4">
        <f t="shared" si="2"/>
        <v>504</v>
      </c>
      <c r="E7" s="5">
        <f t="shared" si="3"/>
        <v>7700000</v>
      </c>
      <c r="F7" s="76">
        <f t="shared" si="4"/>
        <v>22000</v>
      </c>
      <c r="G7" s="76">
        <f t="shared" si="5"/>
        <v>18333</v>
      </c>
      <c r="H7" s="76">
        <f t="shared" si="6"/>
        <v>15278</v>
      </c>
      <c r="I7" s="76">
        <f t="shared" si="7"/>
        <v>0</v>
      </c>
      <c r="J7" s="76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350</v>
      </c>
      <c r="R7" s="77">
        <v>7700000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ref="Q8:Q10" si="10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  <c r="G24" s="10" t="s">
        <v>86</v>
      </c>
    </row>
    <row r="25" spans="1:19" s="10" customFormat="1" x14ac:dyDescent="0.25">
      <c r="F25" s="73"/>
    </row>
    <row r="26" spans="1:19" s="10" customFormat="1" x14ac:dyDescent="0.25">
      <c r="F26" s="73"/>
    </row>
    <row r="27" spans="1:19" s="10" customFormat="1" x14ac:dyDescent="0.25">
      <c r="F27" s="73"/>
    </row>
    <row r="28" spans="1:19" s="10" customFormat="1" x14ac:dyDescent="0.25">
      <c r="C28" s="71" t="s">
        <v>72</v>
      </c>
      <c r="D28" s="71" t="s">
        <v>90</v>
      </c>
      <c r="F28" s="56" t="s">
        <v>87</v>
      </c>
      <c r="G28" s="56">
        <v>263</v>
      </c>
    </row>
    <row r="29" spans="1:19" s="10" customFormat="1" x14ac:dyDescent="0.25">
      <c r="C29" s="71" t="s">
        <v>1</v>
      </c>
      <c r="D29" s="71">
        <v>4456436</v>
      </c>
      <c r="F29" s="56" t="s">
        <v>88</v>
      </c>
      <c r="G29" s="56">
        <v>39</v>
      </c>
    </row>
    <row r="30" spans="1:19" s="10" customFormat="1" x14ac:dyDescent="0.25">
      <c r="C30" s="10" t="s">
        <v>91</v>
      </c>
      <c r="D30" s="10">
        <v>267400</v>
      </c>
      <c r="F30" s="56"/>
      <c r="G30" s="56">
        <f>G29+G28</f>
        <v>302</v>
      </c>
    </row>
    <row r="31" spans="1:19" s="10" customFormat="1" x14ac:dyDescent="0.25">
      <c r="C31" s="74" t="s">
        <v>92</v>
      </c>
      <c r="D31" s="74">
        <v>30000</v>
      </c>
      <c r="F31" s="74" t="s">
        <v>89</v>
      </c>
      <c r="G31" s="74">
        <v>20000</v>
      </c>
    </row>
    <row r="32" spans="1:19" s="10" customFormat="1" x14ac:dyDescent="0.25">
      <c r="C32" s="74"/>
      <c r="D32" s="74">
        <f>SUM(D29:D31)</f>
        <v>4753836</v>
      </c>
      <c r="F32" s="74" t="s">
        <v>71</v>
      </c>
      <c r="G32" s="74">
        <f>G31*G30</f>
        <v>6040000</v>
      </c>
    </row>
    <row r="33" spans="3:7" s="10" customFormat="1" x14ac:dyDescent="0.25">
      <c r="C33" s="74" t="s">
        <v>93</v>
      </c>
      <c r="D33" s="74">
        <v>2505284</v>
      </c>
      <c r="F33" s="74" t="s">
        <v>24</v>
      </c>
      <c r="G33" s="74">
        <f>G32*90%</f>
        <v>5436000</v>
      </c>
    </row>
    <row r="34" spans="3:7" s="10" customFormat="1" x14ac:dyDescent="0.25">
      <c r="C34" s="74"/>
      <c r="D34" s="74"/>
      <c r="F34" s="74" t="s">
        <v>25</v>
      </c>
      <c r="G34" s="74">
        <f>G32*80%</f>
        <v>4832000</v>
      </c>
    </row>
    <row r="35" spans="3:7" s="10" customFormat="1" x14ac:dyDescent="0.25">
      <c r="C35" s="74"/>
      <c r="D35" s="74"/>
    </row>
    <row r="36" spans="3:7" s="10" customFormat="1" x14ac:dyDescent="0.25">
      <c r="C36" s="74"/>
      <c r="D36" s="74"/>
    </row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  <row r="41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2024-10-28T07:34:22Z</dcterms:modified>
</cp:coreProperties>
</file>