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Housing Finance Borivali\Anjana Saha\"/>
    </mc:Choice>
  </mc:AlternateContent>
  <xr:revisionPtr revIDLastSave="0" documentId="13_ncr:1_{CFE1631C-0F81-4BEF-99CB-C6E8851F199F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" i="4" l="1"/>
  <c r="P4" i="4"/>
  <c r="C3" i="4"/>
  <c r="C2" i="4"/>
  <c r="Q3" i="4"/>
  <c r="P3" i="4"/>
  <c r="Q2" i="4"/>
  <c r="P2" i="4"/>
  <c r="G28" i="4"/>
  <c r="C5" i="25" l="1"/>
  <c r="C4" i="25"/>
  <c r="C3" i="25"/>
  <c r="B2" i="4"/>
  <c r="B3" i="4"/>
  <c r="D3" i="4" s="1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0" i="23" s="1"/>
  <c r="C25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<sst xmlns="http://schemas.openxmlformats.org/spreadsheetml/2006/main" count="132" uniqueCount="89">
  <si>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</si>
  <si>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</si>
  <si>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</si>
  <si>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</si>
  <si>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</si>
  <si>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</si>
  <si>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</si>
  <si>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</si>
  <si>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</si>
  <si>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</si>
  <si>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</si>
  <si>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</si>
  <si>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</si>
  <si>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</si>
  <si>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</si>
  <si>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</si>
  <si>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</si>
  <si>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</si>
  <si>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</si>
  <si>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</si>
  <si>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</si>
  <si>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</si>
  <si>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</si>
  <si>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</si>
  <si>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</si>
  <si>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</si>
  <si>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</si>
  <si>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</si>
  <si>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</si>
  <si>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</si>
  <si>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</si>
  <si>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</si>
  <si>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</si>
  <si>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</si>
  <si>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</si>
  <si>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</si>
  <si>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</si>
  <si>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</si>
  <si>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</si>
  <si>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</si>
  <si>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</si>
  <si>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</si>
  <si>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</si>
  <si>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</si>
  <si>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</si>
  <si>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</si>
  <si>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</si>
  <si>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</si>
  <si>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</si>
  <si>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</si>
  <si>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</si>
  <si>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</si>
  <si>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</si>
  <si>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</si>
  <si>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</si>
  <si>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</si>
  <si>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</si>
  <si>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</si>
  <si>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</si>
  <si>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</si>
  <si>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</si>
  <si>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</si>
  <si>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</si>
  <si>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</si>
  <si>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</si>
  <si>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</si>
  <si>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</si>
  <si>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</si>
  <si>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</si>
  <si>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</si>
  <si>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</si>
  <si>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</si>
  <si>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</si>
  <si>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</si>
  <si>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</si>
  <si>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</si>
  <si>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</si>
  <si>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</si>
  <si>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</si>
  <si>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</si>
  <si>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</si>
  <si>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</si>
  <si>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</si>
  <si>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</si>
  <si>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03.10.2024</t>
  </si>
  <si>
    <t xml:space="preserve">ANCIL </t>
  </si>
  <si>
    <t>TACA</t>
  </si>
  <si>
    <t>IGR-12.09.24</t>
  </si>
  <si>
    <t>IGR-28.08.24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</si>
</sst>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DC895D-FAEC-4044-BAC8-7519AAADD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37A229-C80F-493F-BEE5-E7E31A592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BACC35-EFC2-40FC-B6B8-EE8639DEF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Q20" sqref="Q2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82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80</v>
      </c>
      <c r="C8" s="52">
        <f>C7*D13%</f>
        <v>260086.22099999999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81</v>
      </c>
      <c r="C9" s="57">
        <f>C6+C8</f>
        <v>289486.22100000002</v>
      </c>
      <c r="D9" s="58" t="s">
        <v>62</v>
      </c>
      <c r="E9" s="59">
        <f>C9/10.764</f>
        <v>26893.926142697885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v>2005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19</v>
      </c>
      <c r="D13" s="65">
        <f>D12-C13</f>
        <v>81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abSelected="1" workbookViewId="0">
      <selection activeCell="A16" sqref="A16:C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46500</v>
      </c>
      <c r="D3" s="22" t="s">
        <v>75</v>
      </c>
      <c r="E3" s="6" t="s">
        <v>83</v>
      </c>
    </row>
    <row r="4" spans="1:5" ht="30" x14ac:dyDescent="0.25">
      <c r="A4" s="21" t="s">
        <v>14</v>
      </c>
      <c r="B4" s="18"/>
      <c r="C4" s="19">
        <v>3500</v>
      </c>
      <c r="D4" s="22"/>
    </row>
    <row r="5" spans="1:5" x14ac:dyDescent="0.25">
      <c r="A5" s="15" t="s">
        <v>15</v>
      </c>
      <c r="B5" s="18"/>
      <c r="C5" s="19">
        <f>C3-C4</f>
        <v>43000</v>
      </c>
      <c r="D5" s="22"/>
    </row>
    <row r="6" spans="1:5" x14ac:dyDescent="0.25">
      <c r="A6" s="15" t="s">
        <v>16</v>
      </c>
      <c r="B6" s="18"/>
      <c r="C6" s="19">
        <f>C4</f>
        <v>3500</v>
      </c>
      <c r="D6" s="22"/>
    </row>
    <row r="7" spans="1:5" x14ac:dyDescent="0.25">
      <c r="A7" s="15" t="s">
        <v>17</v>
      </c>
      <c r="B7" s="23"/>
      <c r="C7" s="24">
        <f>D7-D8</f>
        <v>0</v>
      </c>
      <c r="D7" s="24">
        <v>2024</v>
      </c>
    </row>
    <row r="8" spans="1:5" x14ac:dyDescent="0.25">
      <c r="A8" s="15" t="s">
        <v>18</v>
      </c>
      <c r="B8" s="23"/>
      <c r="C8" s="24">
        <f>C9-C7</f>
        <v>60</v>
      </c>
      <c r="D8" s="24">
        <v>2024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0</v>
      </c>
      <c r="D10" s="24"/>
    </row>
    <row r="11" spans="1:5" x14ac:dyDescent="0.25">
      <c r="A11" s="15"/>
      <c r="B11" s="25"/>
      <c r="C11" s="26">
        <f>C10%</f>
        <v>0</v>
      </c>
      <c r="D11" s="26"/>
    </row>
    <row r="12" spans="1:5" x14ac:dyDescent="0.25">
      <c r="A12" s="15" t="s">
        <v>21</v>
      </c>
      <c r="B12" s="18"/>
      <c r="C12" s="19">
        <f>C6*C11</f>
        <v>0</v>
      </c>
      <c r="D12" s="22"/>
    </row>
    <row r="13" spans="1:5" x14ac:dyDescent="0.25">
      <c r="A13" s="15" t="s">
        <v>22</v>
      </c>
      <c r="B13" s="18"/>
      <c r="C13" s="19">
        <f>C6-C12</f>
        <v>3500</v>
      </c>
      <c r="D13" s="22"/>
    </row>
    <row r="14" spans="1:5" x14ac:dyDescent="0.25">
      <c r="A14" s="15" t="s">
        <v>15</v>
      </c>
      <c r="B14" s="18"/>
      <c r="C14" s="19">
        <f>C5</f>
        <v>43000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46500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ACA</v>
      </c>
      <c r="B18" s="7"/>
      <c r="C18" s="29">
        <v>2197</v>
      </c>
      <c r="D18" s="24"/>
    </row>
    <row r="19" spans="1:5" x14ac:dyDescent="0.25">
      <c r="A19" s="15" t="s">
        <v>73</v>
      </c>
      <c r="B19" s="6"/>
      <c r="C19" s="30">
        <f>C18*C16</f>
        <v>102160500</v>
      </c>
      <c r="D19" s="72"/>
      <c r="E19" s="65"/>
    </row>
    <row r="20" spans="1:5" x14ac:dyDescent="0.25">
      <c r="A20" s="15" t="s">
        <v>24</v>
      </c>
      <c r="C20" s="31">
        <f>C19*98%</f>
        <v>100117290</v>
      </c>
      <c r="D20" s="30"/>
      <c r="E20" s="65"/>
    </row>
    <row r="21" spans="1:5" x14ac:dyDescent="0.25">
      <c r="A21" s="15" t="s">
        <v>25</v>
      </c>
      <c r="C21" s="31">
        <f>C19*80%</f>
        <v>81728400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7689500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212834.375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T8" sqref="T8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2198.1066545454546</v>
      </c>
      <c r="C2" s="4">
        <f>B2*1.1</f>
        <v>2417.9173200000005</v>
      </c>
      <c r="D2" s="4">
        <f t="shared" ref="D2:D16" si="1">C2*1.2</f>
        <v>2901.5007840000003</v>
      </c>
      <c r="E2" s="5">
        <f t="shared" ref="E2:E16" si="2">R2</f>
        <v>95738606</v>
      </c>
      <c r="F2" s="4">
        <f t="shared" ref="F2:F15" si="3">ROUND((E2/B2),0)</f>
        <v>43555</v>
      </c>
      <c r="G2" s="4">
        <f t="shared" ref="G2:G15" si="4">ROUND((E2/C2),0)</f>
        <v>39595</v>
      </c>
      <c r="H2" s="4">
        <f t="shared" ref="H2:H15" si="5">ROUND((E2/D2),0)</f>
        <v>32996</v>
      </c>
      <c r="I2" s="4">
        <f t="shared" ref="I2:I15" si="6">T2</f>
        <v>0</v>
      </c>
      <c r="J2" s="4">
        <f t="shared" ref="J2:J15" si="7">U2</f>
        <v>0</v>
      </c>
      <c r="O2">
        <v>0</v>
      </c>
      <c r="P2">
        <f>224.63*10.764</f>
        <v>2417.91732</v>
      </c>
      <c r="Q2">
        <f>P2/1.1</f>
        <v>2198.1066545454546</v>
      </c>
      <c r="R2" s="2">
        <v>95738606</v>
      </c>
      <c r="S2" s="2" t="s">
        <v>87</v>
      </c>
    </row>
    <row r="3" spans="1:19" x14ac:dyDescent="0.25">
      <c r="A3" s="4">
        <v>2</v>
      </c>
      <c r="B3" s="4">
        <f t="shared" si="0"/>
        <v>2198.1066545454546</v>
      </c>
      <c r="C3" s="4">
        <f>B3*1.1</f>
        <v>2417.9173200000005</v>
      </c>
      <c r="D3" s="4">
        <f t="shared" si="1"/>
        <v>2901.5007840000003</v>
      </c>
      <c r="E3" s="5">
        <f t="shared" si="2"/>
        <v>102160509</v>
      </c>
      <c r="F3" s="4">
        <f t="shared" si="3"/>
        <v>46477</v>
      </c>
      <c r="G3" s="4">
        <f t="shared" si="4"/>
        <v>42251</v>
      </c>
      <c r="H3" s="4">
        <f t="shared" si="5"/>
        <v>35210</v>
      </c>
      <c r="I3" s="4">
        <f t="shared" si="6"/>
        <v>0</v>
      </c>
      <c r="J3" s="4">
        <f t="shared" si="7"/>
        <v>0</v>
      </c>
      <c r="O3">
        <v>0</v>
      </c>
      <c r="P3">
        <f>224.63*10.764</f>
        <v>2417.91732</v>
      </c>
      <c r="Q3">
        <f>P3/1.1</f>
        <v>2198.1066545454546</v>
      </c>
      <c r="R3" s="2">
        <v>102160509</v>
      </c>
      <c r="S3" s="2" t="s">
        <v>88</v>
      </c>
    </row>
    <row r="4" spans="1:19" x14ac:dyDescent="0.25">
      <c r="A4" s="4">
        <v>3</v>
      </c>
      <c r="B4" s="4">
        <f t="shared" si="0"/>
        <v>2198.1066545454546</v>
      </c>
      <c r="C4" s="4">
        <f t="shared" ref="C2:C16" si="8">B4*1.2</f>
        <v>2637.7279854545454</v>
      </c>
      <c r="D4" s="4">
        <f t="shared" si="1"/>
        <v>3165.2735825454542</v>
      </c>
      <c r="E4" s="5">
        <f t="shared" si="2"/>
        <v>101550518</v>
      </c>
      <c r="F4" s="4">
        <f t="shared" si="3"/>
        <v>46199</v>
      </c>
      <c r="G4" s="4">
        <f t="shared" si="4"/>
        <v>38499</v>
      </c>
      <c r="H4" s="4">
        <f t="shared" si="5"/>
        <v>32083</v>
      </c>
      <c r="I4" s="4">
        <f t="shared" si="6"/>
        <v>0</v>
      </c>
      <c r="J4" s="4">
        <f t="shared" si="7"/>
        <v>0</v>
      </c>
      <c r="O4">
        <v>0</v>
      </c>
      <c r="P4">
        <f>224.63*10.764</f>
        <v>2417.91732</v>
      </c>
      <c r="Q4">
        <f>P4/1.1</f>
        <v>2198.1066545454546</v>
      </c>
      <c r="R4" s="2">
        <v>101550518</v>
      </c>
      <c r="S4" s="2" t="s">
        <v>88</v>
      </c>
    </row>
    <row r="5" spans="1:19" x14ac:dyDescent="0.25">
      <c r="A5" s="4">
        <v>4</v>
      </c>
      <c r="B5" s="4">
        <f t="shared" si="0"/>
        <v>0</v>
      </c>
      <c r="C5" s="4">
        <f t="shared" si="8"/>
        <v>0</v>
      </c>
      <c r="D5" s="4">
        <f t="shared" si="1"/>
        <v>0</v>
      </c>
      <c r="E5" s="5">
        <f t="shared" si="2"/>
        <v>0</v>
      </c>
      <c r="F5" s="4" t="e">
        <f t="shared" si="3"/>
        <v>#DIV/0!</v>
      </c>
      <c r="G5" s="4" t="e">
        <f t="shared" si="4"/>
        <v>#DIV/0!</v>
      </c>
      <c r="H5" s="4" t="e">
        <f t="shared" si="5"/>
        <v>#DIV/0!</v>
      </c>
      <c r="I5" s="4">
        <f t="shared" si="6"/>
        <v>0</v>
      </c>
      <c r="J5" s="4">
        <f t="shared" si="7"/>
        <v>0</v>
      </c>
      <c r="O5">
        <v>0</v>
      </c>
      <c r="P5">
        <f t="shared" ref="P2:P10" si="9">O5/1.2</f>
        <v>0</v>
      </c>
      <c r="Q5">
        <f t="shared" ref="Q2:Q10" si="10">P5/1.2</f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8"/>
        <v>0</v>
      </c>
      <c r="D6" s="4">
        <f t="shared" si="1"/>
        <v>0</v>
      </c>
      <c r="E6" s="5">
        <f t="shared" si="2"/>
        <v>0</v>
      </c>
      <c r="F6" s="4" t="e">
        <f t="shared" si="3"/>
        <v>#DIV/0!</v>
      </c>
      <c r="G6" s="4" t="e">
        <f t="shared" si="4"/>
        <v>#DIV/0!</v>
      </c>
      <c r="H6" s="4" t="e">
        <f t="shared" si="5"/>
        <v>#DIV/0!</v>
      </c>
      <c r="I6" s="4">
        <f t="shared" si="6"/>
        <v>0</v>
      </c>
      <c r="J6" s="4">
        <f t="shared" si="7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8"/>
        <v>0</v>
      </c>
      <c r="D7" s="4">
        <f t="shared" si="1"/>
        <v>0</v>
      </c>
      <c r="E7" s="5">
        <f t="shared" si="2"/>
        <v>0</v>
      </c>
      <c r="F7" s="4" t="e">
        <f t="shared" si="3"/>
        <v>#DIV/0!</v>
      </c>
      <c r="G7" s="4" t="e">
        <f t="shared" si="4"/>
        <v>#DIV/0!</v>
      </c>
      <c r="H7" s="4" t="e">
        <f t="shared" si="5"/>
        <v>#DIV/0!</v>
      </c>
      <c r="I7" s="4">
        <f t="shared" si="6"/>
        <v>0</v>
      </c>
      <c r="J7" s="4">
        <f t="shared" si="7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8"/>
        <v>0</v>
      </c>
      <c r="D8" s="4">
        <f t="shared" si="1"/>
        <v>0</v>
      </c>
      <c r="E8" s="5">
        <f t="shared" si="2"/>
        <v>0</v>
      </c>
      <c r="F8" s="4" t="e">
        <f t="shared" si="3"/>
        <v>#DIV/0!</v>
      </c>
      <c r="G8" s="4" t="e">
        <f t="shared" si="4"/>
        <v>#DIV/0!</v>
      </c>
      <c r="H8" s="4" t="e">
        <f t="shared" si="5"/>
        <v>#DIV/0!</v>
      </c>
      <c r="I8" s="4">
        <f t="shared" si="6"/>
        <v>0</v>
      </c>
      <c r="J8" s="4">
        <f t="shared" si="7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8"/>
        <v>0</v>
      </c>
      <c r="D9" s="4">
        <f t="shared" si="1"/>
        <v>0</v>
      </c>
      <c r="E9" s="5">
        <f t="shared" si="2"/>
        <v>0</v>
      </c>
      <c r="F9" s="4" t="e">
        <f t="shared" si="3"/>
        <v>#DIV/0!</v>
      </c>
      <c r="G9" s="4" t="e">
        <f t="shared" si="4"/>
        <v>#DIV/0!</v>
      </c>
      <c r="H9" s="4" t="e">
        <f t="shared" si="5"/>
        <v>#DIV/0!</v>
      </c>
      <c r="I9" s="4">
        <f t="shared" si="6"/>
        <v>0</v>
      </c>
      <c r="J9" s="4">
        <f t="shared" si="7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8"/>
        <v>0</v>
      </c>
      <c r="D10" s="4">
        <f t="shared" si="1"/>
        <v>0</v>
      </c>
      <c r="E10" s="5">
        <f t="shared" si="2"/>
        <v>0</v>
      </c>
      <c r="F10" s="4" t="e">
        <f t="shared" si="3"/>
        <v>#DIV/0!</v>
      </c>
      <c r="G10" s="4" t="e">
        <f t="shared" si="4"/>
        <v>#DIV/0!</v>
      </c>
      <c r="H10" s="4" t="e">
        <f t="shared" si="5"/>
        <v>#DIV/0!</v>
      </c>
      <c r="I10" s="4">
        <f t="shared" si="6"/>
        <v>0</v>
      </c>
      <c r="J10" s="4">
        <f t="shared" si="7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8"/>
        <v>0</v>
      </c>
      <c r="D11" s="4">
        <f t="shared" si="1"/>
        <v>0</v>
      </c>
      <c r="E11" s="5">
        <f t="shared" si="2"/>
        <v>0</v>
      </c>
      <c r="F11" s="4" t="e">
        <f t="shared" si="3"/>
        <v>#DIV/0!</v>
      </c>
      <c r="G11" s="4" t="e">
        <f t="shared" si="4"/>
        <v>#DIV/0!</v>
      </c>
      <c r="H11" s="4" t="e">
        <f t="shared" si="5"/>
        <v>#DIV/0!</v>
      </c>
      <c r="I11" s="4">
        <f t="shared" si="6"/>
        <v>0</v>
      </c>
      <c r="J11" s="4">
        <f t="shared" si="7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8"/>
        <v>0</v>
      </c>
      <c r="D12" s="4">
        <f t="shared" si="1"/>
        <v>0</v>
      </c>
      <c r="E12" s="5">
        <f t="shared" si="2"/>
        <v>0</v>
      </c>
      <c r="F12" s="4" t="e">
        <f t="shared" si="3"/>
        <v>#DIV/0!</v>
      </c>
      <c r="G12" s="4" t="e">
        <f t="shared" si="4"/>
        <v>#DIV/0!</v>
      </c>
      <c r="H12" s="4" t="e">
        <f t="shared" si="5"/>
        <v>#DIV/0!</v>
      </c>
      <c r="I12" s="4">
        <f t="shared" si="6"/>
        <v>0</v>
      </c>
      <c r="J12" s="4">
        <f t="shared" si="7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8"/>
        <v>0</v>
      </c>
      <c r="D13" s="4">
        <f t="shared" si="1"/>
        <v>0</v>
      </c>
      <c r="E13" s="5">
        <f t="shared" si="2"/>
        <v>0</v>
      </c>
      <c r="F13" s="4" t="e">
        <f t="shared" si="3"/>
        <v>#DIV/0!</v>
      </c>
      <c r="G13" s="4" t="e">
        <f t="shared" si="4"/>
        <v>#DIV/0!</v>
      </c>
      <c r="H13" s="4" t="e">
        <f t="shared" si="5"/>
        <v>#DIV/0!</v>
      </c>
      <c r="I13" s="4">
        <f t="shared" si="6"/>
        <v>0</v>
      </c>
      <c r="J13" s="4">
        <f t="shared" si="7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8"/>
        <v>0</v>
      </c>
      <c r="D14" s="4">
        <f t="shared" si="1"/>
        <v>0</v>
      </c>
      <c r="E14" s="5">
        <f t="shared" si="2"/>
        <v>0</v>
      </c>
      <c r="F14" s="4" t="e">
        <f t="shared" si="3"/>
        <v>#DIV/0!</v>
      </c>
      <c r="G14" s="4" t="e">
        <f t="shared" si="4"/>
        <v>#DIV/0!</v>
      </c>
      <c r="H14" s="4" t="e">
        <f t="shared" si="5"/>
        <v>#DIV/0!</v>
      </c>
      <c r="I14" s="4">
        <f t="shared" si="6"/>
        <v>0</v>
      </c>
      <c r="J14" s="4">
        <f t="shared" si="7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8"/>
        <v>0</v>
      </c>
      <c r="D15" s="4">
        <f t="shared" si="1"/>
        <v>0</v>
      </c>
      <c r="E15" s="5">
        <f t="shared" si="2"/>
        <v>0</v>
      </c>
      <c r="F15" s="4" t="e">
        <f t="shared" si="3"/>
        <v>#DIV/0!</v>
      </c>
      <c r="G15" s="4" t="e">
        <f t="shared" si="4"/>
        <v>#DIV/0!</v>
      </c>
      <c r="H15" s="4" t="e">
        <f t="shared" si="5"/>
        <v>#DIV/0!</v>
      </c>
      <c r="I15" s="4">
        <f t="shared" si="6"/>
        <v>0</v>
      </c>
      <c r="J15" s="4">
        <f t="shared" si="7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8"/>
        <v>0</v>
      </c>
      <c r="D16" s="4">
        <f t="shared" si="1"/>
        <v>0</v>
      </c>
      <c r="E16" s="5">
        <f t="shared" si="2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52" t="s">
        <v>83</v>
      </c>
      <c r="G26" s="52">
        <v>1961</v>
      </c>
    </row>
    <row r="27" spans="1:19" s="10" customFormat="1" x14ac:dyDescent="0.25">
      <c r="F27" s="52" t="s">
        <v>85</v>
      </c>
      <c r="G27" s="52">
        <v>236</v>
      </c>
    </row>
    <row r="28" spans="1:19" s="10" customFormat="1" x14ac:dyDescent="0.25">
      <c r="C28" s="67" t="s">
        <v>74</v>
      </c>
      <c r="D28" s="67" t="s">
        <v>84</v>
      </c>
      <c r="F28" s="52" t="s">
        <v>86</v>
      </c>
      <c r="G28" s="52">
        <f>SUM(G26:G27)</f>
        <v>2197</v>
      </c>
    </row>
    <row r="29" spans="1:19" s="10" customFormat="1" x14ac:dyDescent="0.25">
      <c r="C29" s="67" t="s">
        <v>1</v>
      </c>
      <c r="D29" s="67">
        <v>90244434</v>
      </c>
      <c r="F29" s="52" t="s">
        <v>71</v>
      </c>
      <c r="G29" s="52"/>
      <c r="H29" s="10">
        <f>G29/G28</f>
        <v>0</v>
      </c>
    </row>
    <row r="30" spans="1:19" s="10" customFormat="1" x14ac:dyDescent="0.25">
      <c r="F30" s="52" t="s">
        <v>72</v>
      </c>
      <c r="G30" s="52"/>
    </row>
    <row r="31" spans="1:19" s="10" customFormat="1" x14ac:dyDescent="0.25">
      <c r="C31" s="70"/>
      <c r="D31" s="70"/>
      <c r="F31" s="70" t="s">
        <v>73</v>
      </c>
      <c r="G31" s="70">
        <f>G29*G30</f>
        <v>0</v>
      </c>
      <c r="H31" s="10">
        <f>G31/D29</f>
        <v>0</v>
      </c>
    </row>
    <row r="32" spans="1:19" s="10" customFormat="1" x14ac:dyDescent="0.25">
      <c r="C32" s="70"/>
      <c r="D32" s="70"/>
      <c r="F32" s="70" t="s">
        <v>24</v>
      </c>
      <c r="G32" s="70">
        <f>G31*90%</f>
        <v>0</v>
      </c>
    </row>
    <row r="33" spans="3:7" s="10" customFormat="1" x14ac:dyDescent="0.25">
      <c r="C33" s="70"/>
      <c r="D33" s="70"/>
      <c r="F33" s="70" t="s">
        <v>25</v>
      </c>
      <c r="G33" s="70">
        <f>G31*80%</f>
        <v>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2024-10-28T07:15:23Z</dcterms:modified>
</cp:coreProperties>
</file>